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J:\DIG\ITA\UPD\Softwarehaeuser\Medizinische_Dokumentationen\TMZ-Herzinsuffizienz\in_Arbeit\"/>
    </mc:Choice>
  </mc:AlternateContent>
  <xr:revisionPtr revIDLastSave="0" documentId="13_ncr:1_{5A3451A6-3398-4097-916D-81C5C63F430C}" xr6:coauthVersionLast="47" xr6:coauthVersionMax="47" xr10:uidLastSave="{00000000-0000-0000-0000-000000000000}"/>
  <bookViews>
    <workbookView xWindow="-120" yWindow="-120" windowWidth="38640" windowHeight="21240" activeTab="1" xr2:uid="{00000000-000D-0000-FFFF-FFFF00000000}"/>
  </bookViews>
  <sheets>
    <sheet name="Tab. 1 (Patientenbezogen)" sheetId="2" r:id="rId1"/>
    <sheet name="Tab.2 (Jahresstatistik)"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9" i="4" l="1"/>
  <c r="Y8" i="4"/>
  <c r="Y7" i="4"/>
  <c r="Y6" i="4"/>
  <c r="W9" i="4"/>
  <c r="W8" i="4"/>
  <c r="W7" i="4"/>
  <c r="W6" i="4"/>
  <c r="U9" i="4"/>
  <c r="U8" i="4"/>
  <c r="U7" i="4"/>
  <c r="U6" i="4"/>
  <c r="S9" i="4"/>
  <c r="S8" i="4"/>
  <c r="S7" i="4"/>
  <c r="S6" i="4"/>
  <c r="R6" i="4"/>
  <c r="T6" i="4" s="1"/>
  <c r="Q9" i="4"/>
  <c r="Q8" i="4"/>
  <c r="Q7" i="4"/>
  <c r="Q6" i="4"/>
  <c r="P7" i="4"/>
  <c r="O9" i="4"/>
  <c r="O8" i="4"/>
  <c r="O7" i="4"/>
  <c r="O6" i="4"/>
  <c r="N9" i="4"/>
  <c r="N8" i="4"/>
  <c r="N7" i="4"/>
  <c r="N6" i="4"/>
  <c r="L9" i="4"/>
  <c r="L8" i="4"/>
  <c r="L7" i="4"/>
  <c r="L6" i="4"/>
  <c r="I9" i="4"/>
  <c r="I8" i="4"/>
  <c r="I7" i="4"/>
  <c r="I6" i="4"/>
  <c r="K9" i="4"/>
  <c r="K8" i="4"/>
  <c r="K7" i="4"/>
  <c r="K6" i="4"/>
  <c r="J7" i="4"/>
  <c r="V9" i="4"/>
  <c r="X9" i="4" s="1"/>
  <c r="V8" i="4"/>
  <c r="X8" i="4" s="1"/>
  <c r="V7" i="4"/>
  <c r="X7" i="4" s="1"/>
  <c r="V6" i="4"/>
  <c r="X6" i="4" s="1"/>
  <c r="R9" i="4"/>
  <c r="T9" i="4" s="1"/>
  <c r="R8" i="4"/>
  <c r="T8" i="4" s="1"/>
  <c r="R7" i="4"/>
  <c r="T7" i="4" s="1"/>
  <c r="G9" i="4"/>
  <c r="P9" i="4" s="1"/>
  <c r="H9" i="4"/>
  <c r="H8" i="4"/>
  <c r="H7" i="4"/>
  <c r="H6" i="4"/>
  <c r="G8" i="4"/>
  <c r="M8" i="4" s="1"/>
  <c r="G7" i="4"/>
  <c r="M7" i="4" s="1"/>
  <c r="G6" i="4"/>
  <c r="P6" i="4" s="1"/>
  <c r="J8" i="4" l="1"/>
  <c r="P8" i="4"/>
  <c r="J9" i="4"/>
  <c r="M9" i="4"/>
  <c r="J6" i="4"/>
  <c r="M6" i="4"/>
</calcChain>
</file>

<file path=xl/sharedStrings.xml><?xml version="1.0" encoding="utf-8"?>
<sst xmlns="http://schemas.openxmlformats.org/spreadsheetml/2006/main" count="217" uniqueCount="139">
  <si>
    <t xml:space="preserve">Telemonitoring mit Implantaten </t>
  </si>
  <si>
    <t>Telemonitoring mit externen Geräten</t>
  </si>
  <si>
    <t>normales Telemonitoring</t>
  </si>
  <si>
    <t>intensiviertes Telemonitoring</t>
  </si>
  <si>
    <t>a)</t>
  </si>
  <si>
    <t>b)</t>
  </si>
  <si>
    <t>c)</t>
  </si>
  <si>
    <t>d)</t>
  </si>
  <si>
    <t>e)</t>
  </si>
  <si>
    <t>f)</t>
  </si>
  <si>
    <t>g)</t>
  </si>
  <si>
    <t>h)</t>
  </si>
  <si>
    <t>i)</t>
  </si>
  <si>
    <t xml:space="preserve">Anzahl der stationären Aufnahmen wegen kardialer Dekompensation bei Patienten nach f) 
</t>
  </si>
  <si>
    <t>Anzahl der stationären Aufnahmen wegen kardialer Dekompensation bei Patienten nach h)</t>
  </si>
  <si>
    <t>Anzahl der Patienten, die im Zeitraum eines Jahres vor Beginn des Telemonitorings mindestens eine stationäre Aufnahme wegen kardialer Dekompen-sation hatten</t>
  </si>
  <si>
    <t>Anzahl der Patienten, die im Berichts-zeitraum mindestens eine stationäre Aufnahme wegen kardialer Dekompen-sation hatten</t>
  </si>
  <si>
    <t>Anzahl der Patienten, bei denen das TMZ vorübergehend die Funktion des PBA über-nommen hat</t>
  </si>
  <si>
    <t>Alter der Patienten in Jahren</t>
  </si>
  <si>
    <t>…</t>
  </si>
  <si>
    <t xml:space="preserve">Ausfüllhinweise </t>
  </si>
  <si>
    <t>Anzahl</t>
  </si>
  <si>
    <t>Abs. 1 b)</t>
  </si>
  <si>
    <t>Abs. 1 c)</t>
  </si>
  <si>
    <t>Abs. 1 d)</t>
  </si>
  <si>
    <t>Abs. 1 e)</t>
  </si>
  <si>
    <t xml:space="preserve">Abs. 1 f) </t>
  </si>
  <si>
    <t>Abs. 1 g)</t>
  </si>
  <si>
    <t xml:space="preserve">Abs. 1 h) </t>
  </si>
  <si>
    <t>Abs. 1 i)</t>
  </si>
  <si>
    <t xml:space="preserve">Anteil der Tage mit vollständiger Datenübertragung </t>
  </si>
  <si>
    <t xml:space="preserve">Anzahl der Benachrichtigungen an den PBA </t>
  </si>
  <si>
    <t>SD</t>
  </si>
  <si>
    <t>MW</t>
  </si>
  <si>
    <t>Md</t>
  </si>
  <si>
    <t>Anzahl der vom TMZ mit Telemonitoring versorgten Patienten</t>
  </si>
  <si>
    <t>Zahlenformat</t>
  </si>
  <si>
    <t xml:space="preserve">Abs. 1 </t>
  </si>
  <si>
    <t xml:space="preserve">Anzahl </t>
  </si>
  <si>
    <t>Md = Median; MW = Mittelwert; SD = Standardabweichung, Angabe nur für Mittelwert</t>
  </si>
  <si>
    <t xml:space="preserve">maximal fünfstellige Zahl  ohne führende Nullen (Beispiel: 533)
</t>
  </si>
  <si>
    <t xml:space="preserve">einstellige Zahl; 
wenn zutreffend = 1; sonst keine Angabe.
</t>
  </si>
  <si>
    <t>zweistellige Zahl ohne führende Null
(Beispiel: 4 oder 34)</t>
  </si>
  <si>
    <t>dreistellige Zahl ohne führende Null
(Beispiel: 23)</t>
  </si>
  <si>
    <t>einstellige Zahl; 
wenn zutreffend = 1; sonst keine Angabe.</t>
  </si>
  <si>
    <t>Für jede zutreffende Zuordnung ist jeweils eine "1" im betreffenden Feld einzutragen.
Wenn nicht zutreffend, keine Angabe. 
Patienten können entweder mit Implantaten oder mit externen Geräten dokumentiert werden (s. EBM).
Patienten werden normales oder intensiviertes Monitoring dokumentiert, je nachdem , welche Zuordnung länger im Dokumentationszeitraum bestand.
Die Jahresstatsistik wird in die 4 verschiedenen Gruppen gemäß den Spalten B bis E aufgeteilt.</t>
  </si>
  <si>
    <t xml:space="preserve">maximal fünfstellige Zahl  ohne führende Nullen 
(Beispiel: 34)
</t>
  </si>
  <si>
    <t xml:space="preserve">einstellige Zahl mit zwei Nachkomma-stellen
(Beispiel: 0.75 oder 1.00)
</t>
  </si>
  <si>
    <t>17-87H5</t>
  </si>
  <si>
    <t>TMZ_HI</t>
  </si>
  <si>
    <t>Jahr</t>
  </si>
  <si>
    <t>Festwert</t>
  </si>
  <si>
    <t xml:space="preserve">KV-Nr. </t>
  </si>
  <si>
    <t>Feldnr. nach Anforderungskatalog</t>
  </si>
  <si>
    <t>Feldbeschreibung</t>
  </si>
  <si>
    <t>Verweis nach QS-V § 7</t>
  </si>
  <si>
    <t xml:space="preserve">Datenjahr 
</t>
  </si>
  <si>
    <t>01</t>
  </si>
  <si>
    <t>02</t>
  </si>
  <si>
    <t>03</t>
  </si>
  <si>
    <t>04</t>
  </si>
  <si>
    <t>05</t>
  </si>
  <si>
    <t>06</t>
  </si>
  <si>
    <t>07</t>
  </si>
  <si>
    <t>08</t>
  </si>
  <si>
    <t>09</t>
  </si>
  <si>
    <t>Einsender Pseudonym</t>
  </si>
  <si>
    <t xml:space="preserve">Mit TM betreute Patienten mit Implantaten </t>
  </si>
  <si>
    <t>Mit TM betreute Patienten mit externen Geräten</t>
  </si>
  <si>
    <t xml:space="preserve">Patienten mit normalen TM </t>
  </si>
  <si>
    <t xml:space="preserve">Patienten mit intensi-vierten TM </t>
  </si>
  <si>
    <t xml:space="preserve">TMZ hat vorübergehend die Funktion des PBA übernommen </t>
  </si>
  <si>
    <t>Alter des Patienten</t>
  </si>
  <si>
    <t>Anteil der Tage mit vollständiger Datenübertragung</t>
  </si>
  <si>
    <t>Anzahl der Benachrichtigungen an den PBA</t>
  </si>
  <si>
    <t>Anzahl der stationären Aufnahmen wegen kardialer Dekompensation (im Zeitraum eines Jahres vor Beginn des Telemonitorings)</t>
  </si>
  <si>
    <t>Im Berichtszeitraum mindestens eine stationäre Aufnahme wegen kardialer Dekompensation</t>
  </si>
  <si>
    <t>Anzahl der stationären Aufnahmen wegen kardialer Dekompensation im Berichtszeitraum</t>
  </si>
  <si>
    <r>
      <t xml:space="preserve">Im Zeitraum eines Jahres </t>
    </r>
    <r>
      <rPr>
        <b/>
        <u/>
        <sz val="11"/>
        <rFont val="Calibri"/>
        <family val="2"/>
        <scheme val="minor"/>
      </rPr>
      <t>vor Beginn</t>
    </r>
    <r>
      <rPr>
        <b/>
        <sz val="11"/>
        <rFont val="Calibri"/>
        <family val="2"/>
        <scheme val="minor"/>
      </rPr>
      <t xml:space="preserve"> des Telemonitorings mindestens eine stationäre Aufnahme wegen kardialer Dekompensation</t>
    </r>
  </si>
  <si>
    <t>Feldname nach Anforderungskatalog</t>
  </si>
  <si>
    <t>DATENJAHR</t>
  </si>
  <si>
    <t>EINSENDER_PSEUDONYM</t>
  </si>
  <si>
    <t>TM_PAT_IMP</t>
  </si>
  <si>
    <t>TM_PAT_EXT_GT</t>
  </si>
  <si>
    <t>TM_PAT_NORM</t>
  </si>
  <si>
    <t>TM_PAT_INT</t>
  </si>
  <si>
    <t>TMT_PBA</t>
  </si>
  <si>
    <t>PAT_ALTER</t>
  </si>
  <si>
    <t>ANT_TAGE</t>
  </si>
  <si>
    <t>ANZ_BNR_PBA</t>
  </si>
  <si>
    <t>STAT_AUFN_VOR_TM</t>
  </si>
  <si>
    <t>STAT_AUFN_TM</t>
  </si>
  <si>
    <t>STAT_AUFN_BRZR</t>
  </si>
  <si>
    <t>STAT_AUFN</t>
  </si>
  <si>
    <t>Verweis nach QS-V § 7 Abs. 1</t>
  </si>
  <si>
    <t>00</t>
  </si>
  <si>
    <r>
      <t>DATEN</t>
    </r>
    <r>
      <rPr>
        <b/>
        <sz val="11"/>
        <color rgb="FF000000"/>
        <rFont val="Calibri"/>
        <family val="2"/>
      </rPr>
      <t>JAHR</t>
    </r>
  </si>
  <si>
    <t>KV_NR</t>
  </si>
  <si>
    <t>ANZ_PAT</t>
  </si>
  <si>
    <t>TM_ART</t>
  </si>
  <si>
    <t>ANZ_PAT_TMZ</t>
  </si>
  <si>
    <t>MD_PAT_ALTER</t>
  </si>
  <si>
    <t>MW_PAT_ALTER</t>
  </si>
  <si>
    <t>SD_PAT_ALTER</t>
  </si>
  <si>
    <t>MD_ANT_DBTRG</t>
  </si>
  <si>
    <t>MW_ANT_DBTRG</t>
  </si>
  <si>
    <t>SD_ANT_DBTRG</t>
  </si>
  <si>
    <t>MD_ANZ_BNR_PBA</t>
  </si>
  <si>
    <t>MW_ANZ_BNR_PBA</t>
  </si>
  <si>
    <t>SD_ANZ_BNR_PBA</t>
  </si>
  <si>
    <t>ANZ_PAT_STAT_VOR_TMZ</t>
  </si>
  <si>
    <t>MD_ANZ_PAT_STAT_VOR_TMZ</t>
  </si>
  <si>
    <t>MW_ANZ_PAT_STAT_VOR_TMZ</t>
  </si>
  <si>
    <t>SD_ANZ_PAT_STAT_VOR_TMZ</t>
  </si>
  <si>
    <t>ANZ_PAT_STAT_TMZ</t>
  </si>
  <si>
    <t>MD_ANZ_PAT_STAT_TMZ</t>
  </si>
  <si>
    <t>MW_ANZ_PAT_STAT_TMZ</t>
  </si>
  <si>
    <t>SD_ANZ_PAT_STAT_TMZ</t>
  </si>
  <si>
    <t>Satzart</t>
  </si>
  <si>
    <t xml:space="preserve">Datenjahr
</t>
  </si>
  <si>
    <t>KV-Nr.</t>
  </si>
  <si>
    <t>TM-Art</t>
  </si>
  <si>
    <t>maximal fünfstellige Zahl  ohne führende Nullen (bei mehr als 2 Nachkommastellen wird kaufmännich gerundet)</t>
  </si>
  <si>
    <t xml:space="preserve">maximal fünfstellige Zahl  ohne führende Nullen </t>
  </si>
  <si>
    <t>Festwert = TMZ_HI</t>
  </si>
  <si>
    <t>Jahresangabe</t>
  </si>
  <si>
    <t>zweistellige KV-Nr mit führender Null
(Nummer gemäß KV-Verzeichnis (https://applications.kbv.de/S_KBV_KV_V1.06.xhtml) vorhanden.)</t>
  </si>
  <si>
    <t>- 7-stelliges alphanumerisches Pseu-donym vorhanden
- 2-stelliger Schlüssel Feld Nr. 02, gefolgt von einem Minuszeichen, gefolgt von einem 4-stelligen alpha-numerischen Zufallskennzeichen</t>
  </si>
  <si>
    <t xml:space="preserve">einstellige Zahl; 
wenn zutreffend = 1; sonst keine Angabe.
Diese Zahl bezieht sich auf den Zustand vor Beginn des TM .
Diese Angabe muss  für jeden Pat. IN JEDER  Jahresstatistik wiederholt angegeben werden. </t>
  </si>
  <si>
    <t>zweistellige Zahl, ohne führende Null
(Beispiel: 8 oder 11)
Eintragungen in dieses Feld nur möglich, wenn es Eintragungen in Tabelle gem. Abs.1 f) gibt  (Feld zuvor)</t>
  </si>
  <si>
    <t>zweistellige Zahl, ohne führende Null. 
(Beispiel: 8 oder 11)
Eintragungen in dieses Feld nur mgl., wenn es Eintragungen in Tabelle gem. Abs.1 h) gibt (Feld zuvor)</t>
  </si>
  <si>
    <t xml:space="preserve">Die Angabe zu QS-V § 7 Abs. 1 a) (Anzahl der vom TMZ mit TM versorgten Patienten) muss anhand der entsprechenden TM-Art berechnet werden. </t>
  </si>
  <si>
    <t>1: Telemonitoring mit Im-plantaten 
2: Telemonitoring mit externen Geräten
3: normales Telemonitoring
4: intensiviertes Telemonitoring</t>
  </si>
  <si>
    <t>zweistellige Zahl mit einer Nach-kommastelle, ohne führende Nullen
(es wird kaufmännisch gerundet)</t>
  </si>
  <si>
    <t>zweistellige Zahl mit 2 Nachkommas-tellen, ohne führende Nullen
(es wird kaufmännisch gerundet)</t>
  </si>
  <si>
    <t>maximal fünfstellige Zahl mit 2 Nachkommastellen, ohne führende Nullen
(es wird kaufmännisch gerundet)</t>
  </si>
  <si>
    <t>zweistellige Zahl mit 2 Nachkommastellen, ohne führende Nullen
(es wird kaufmännisch gerundet)</t>
  </si>
  <si>
    <t>maximal einstellige Zahl mit 2 Nach-kommastellen, ohne führende Nullen
(es wird kaufmännisch gerundet)</t>
  </si>
  <si>
    <t>maximal dreistellige Zahl mit 2 Nach-kommastellen, ohne führende Nullen
(es wird kaufmännisch gerundet)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</si>
</sst>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0" x14ac:knownFonts="1">
    <font>
      <sz val="11"/>
      <color theme="1"/>
      <name val="Calibri"/>
      <family val="2"/>
      <scheme val="minor"/>
    </font>
    <font>
      <b/>
      <sz val="11"/>
      <color theme="1"/>
      <name val="Calibri"/>
      <family val="2"/>
      <scheme val="minor"/>
    </font>
    <font>
      <sz val="12"/>
      <color theme="1"/>
      <name val="Calibri"/>
      <family val="2"/>
      <scheme val="minor"/>
    </font>
    <font>
      <b/>
      <sz val="10"/>
      <color theme="1"/>
      <name val="Calibri"/>
      <family val="2"/>
      <scheme val="minor"/>
    </font>
    <font>
      <sz val="11"/>
      <color theme="1"/>
      <name val="Calibri"/>
      <family val="2"/>
      <scheme val="minor"/>
    </font>
    <font>
      <sz val="8"/>
      <name val="Calibri"/>
      <family val="2"/>
      <scheme val="minor"/>
    </font>
    <font>
      <sz val="11"/>
      <color rgb="FF000000"/>
      <name val="Arial"/>
      <family val="2"/>
    </font>
    <font>
      <b/>
      <sz val="11"/>
      <name val="Calibri"/>
      <family val="2"/>
      <scheme val="minor"/>
    </font>
    <font>
      <b/>
      <u/>
      <sz val="11"/>
      <name val="Calibri"/>
      <family val="2"/>
      <scheme val="minor"/>
    </font>
    <font>
      <b/>
      <sz val="11"/>
      <color rgb="FF000000"/>
      <name val="Calibri"/>
      <family val="2"/>
    </font>
  </fonts>
  <fills count="7">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thin">
        <color theme="1"/>
      </right>
      <top style="thin">
        <color indexed="64"/>
      </top>
      <bottom/>
      <diagonal/>
    </border>
    <border>
      <left/>
      <right style="thin">
        <color theme="1"/>
      </right>
      <top style="medium">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style="thin">
        <color indexed="64"/>
      </left>
      <right style="thin">
        <color indexed="64"/>
      </right>
      <top style="medium">
        <color indexed="64"/>
      </top>
      <bottom style="thin">
        <color indexed="64"/>
      </bottom>
      <diagonal/>
    </border>
    <border>
      <left style="thick">
        <color indexed="64"/>
      </left>
      <right style="thin">
        <color indexed="64"/>
      </right>
      <top style="medium">
        <color indexed="64"/>
      </top>
      <bottom/>
      <diagonal/>
    </border>
    <border>
      <left style="thick">
        <color indexed="64"/>
      </left>
      <right style="thin">
        <color indexed="64"/>
      </right>
      <top style="thin">
        <color indexed="64"/>
      </top>
      <bottom/>
      <diagonal/>
    </border>
    <border>
      <left style="medium">
        <color indexed="64"/>
      </left>
      <right style="thick">
        <color indexed="64"/>
      </right>
      <top style="thin">
        <color indexed="64"/>
      </top>
      <bottom/>
      <diagonal/>
    </border>
    <border>
      <left style="medium">
        <color indexed="64"/>
      </left>
      <right style="thick">
        <color indexed="64"/>
      </right>
      <top/>
      <bottom style="thin">
        <color indexed="64"/>
      </bottom>
      <diagonal/>
    </border>
    <border>
      <left style="medium">
        <color indexed="64"/>
      </left>
      <right style="thick">
        <color indexed="64"/>
      </right>
      <top style="medium">
        <color indexed="64"/>
      </top>
      <bottom/>
      <diagonal/>
    </border>
    <border>
      <left style="thick">
        <color indexed="64"/>
      </left>
      <right style="thin">
        <color theme="1"/>
      </right>
      <top style="thin">
        <color indexed="64"/>
      </top>
      <bottom style="medium">
        <color indexed="64"/>
      </bottom>
      <diagonal/>
    </border>
    <border>
      <left style="medium">
        <color indexed="64"/>
      </left>
      <right style="medium">
        <color indexed="64"/>
      </right>
      <top style="medium">
        <color indexed="64"/>
      </top>
      <bottom/>
      <diagonal/>
    </border>
    <border>
      <left style="thin">
        <color theme="1"/>
      </left>
      <right style="medium">
        <color indexed="64"/>
      </right>
      <top style="medium">
        <color indexed="64"/>
      </top>
      <bottom/>
      <diagonal/>
    </border>
    <border>
      <left style="thin">
        <color theme="1"/>
      </left>
      <right style="medium">
        <color indexed="64"/>
      </right>
      <top style="thin">
        <color indexed="64"/>
      </top>
      <bottom/>
      <diagonal/>
    </border>
    <border>
      <left style="thick">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1"/>
      </left>
      <right style="medium">
        <color indexed="64"/>
      </right>
      <top style="thin">
        <color indexed="64"/>
      </top>
      <bottom style="medium">
        <color indexed="64"/>
      </bottom>
      <diagonal/>
    </border>
    <border>
      <left style="thin">
        <color indexed="64"/>
      </left>
      <right/>
      <top style="thin">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ck">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ck">
        <color auto="1"/>
      </left>
      <right style="thick">
        <color auto="1"/>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theme="1"/>
      </right>
      <top style="medium">
        <color indexed="64"/>
      </top>
      <bottom style="medium">
        <color indexed="64"/>
      </bottom>
      <diagonal/>
    </border>
    <border>
      <left/>
      <right/>
      <top style="medium">
        <color indexed="64"/>
      </top>
      <bottom style="medium">
        <color indexed="64"/>
      </bottom>
      <diagonal/>
    </border>
    <border>
      <left style="medium">
        <color theme="1"/>
      </left>
      <right style="medium">
        <color indexed="64"/>
      </right>
      <top style="medium">
        <color indexed="64"/>
      </top>
      <bottom style="medium">
        <color indexed="64"/>
      </bottom>
      <diagonal/>
    </border>
    <border>
      <left style="medium">
        <color theme="1"/>
      </left>
      <right style="medium">
        <color theme="1"/>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s>
  <cellStyleXfs count="2">
    <xf numFmtId="0" fontId="0" fillId="0" borderId="0"/>
    <xf numFmtId="43" fontId="4" fillId="0" borderId="0" applyFont="0" applyFill="0" applyBorder="0" applyAlignment="0" applyProtection="0"/>
  </cellStyleXfs>
  <cellXfs count="154">
    <xf numFmtId="0" fontId="0" fillId="0" borderId="0" xfId="0"/>
    <xf numFmtId="0" fontId="1" fillId="0" borderId="0" xfId="0" applyFont="1" applyBorder="1" applyAlignment="1">
      <alignment wrapText="1"/>
    </xf>
    <xf numFmtId="0" fontId="0" fillId="0" borderId="0" xfId="0" applyAlignment="1">
      <alignment vertical="top" wrapText="1"/>
    </xf>
    <xf numFmtId="43" fontId="0" fillId="0" borderId="0" xfId="1" applyFont="1" applyAlignment="1">
      <alignment horizontal="center" vertical="center"/>
    </xf>
    <xf numFmtId="0" fontId="0" fillId="0" borderId="0" xfId="0" applyBorder="1"/>
    <xf numFmtId="0" fontId="0" fillId="0" borderId="0" xfId="0" applyFont="1"/>
    <xf numFmtId="0" fontId="1" fillId="0" borderId="0" xfId="0" applyFont="1"/>
    <xf numFmtId="43" fontId="0" fillId="0" borderId="0" xfId="1" applyFont="1" applyAlignment="1">
      <alignment horizontal="left" vertical="top"/>
    </xf>
    <xf numFmtId="2" fontId="0" fillId="0" borderId="0" xfId="0" applyNumberFormat="1"/>
    <xf numFmtId="2" fontId="0" fillId="0" borderId="0" xfId="0" applyNumberFormat="1" applyAlignment="1">
      <alignment horizontal="right" vertical="top"/>
    </xf>
    <xf numFmtId="0" fontId="1" fillId="0" borderId="0" xfId="0" applyFont="1" applyAlignment="1">
      <alignment vertical="top" wrapText="1"/>
    </xf>
    <xf numFmtId="0" fontId="0" fillId="0" borderId="0" xfId="0" applyAlignment="1">
      <alignment horizontal="right" vertical="top"/>
    </xf>
    <xf numFmtId="0" fontId="2" fillId="5" borderId="0" xfId="0" applyFont="1" applyFill="1" applyBorder="1" applyAlignment="1">
      <alignment vertical="center" wrapText="1"/>
    </xf>
    <xf numFmtId="0" fontId="2" fillId="5" borderId="0" xfId="0" applyFont="1" applyFill="1" applyBorder="1" applyAlignment="1">
      <alignment horizontal="center" vertical="center"/>
    </xf>
    <xf numFmtId="0" fontId="2" fillId="5" borderId="0" xfId="0" applyFont="1" applyFill="1" applyBorder="1" applyAlignment="1">
      <alignment vertical="center"/>
    </xf>
    <xf numFmtId="0" fontId="1" fillId="0" borderId="14" xfId="0" applyFont="1" applyBorder="1"/>
    <xf numFmtId="0" fontId="0" fillId="0" borderId="0" xfId="0" applyFont="1" applyBorder="1"/>
    <xf numFmtId="0" fontId="1" fillId="6" borderId="3" xfId="0" applyFont="1" applyFill="1" applyBorder="1" applyAlignment="1">
      <alignment horizontal="left" vertical="top"/>
    </xf>
    <xf numFmtId="0" fontId="0" fillId="0" borderId="0" xfId="0" applyBorder="1" applyAlignment="1">
      <alignment horizontal="left" vertical="top"/>
    </xf>
    <xf numFmtId="0" fontId="0" fillId="6" borderId="3" xfId="0" applyFont="1" applyFill="1" applyBorder="1" applyAlignment="1">
      <alignment horizontal="left" vertical="top" wrapText="1"/>
    </xf>
    <xf numFmtId="0" fontId="0" fillId="0" borderId="3" xfId="0" applyFill="1" applyBorder="1" applyAlignment="1">
      <alignment horizontal="center" vertical="center"/>
    </xf>
    <xf numFmtId="0" fontId="0" fillId="0" borderId="22" xfId="0" applyFill="1" applyBorder="1" applyAlignment="1">
      <alignment horizontal="center" vertical="center"/>
    </xf>
    <xf numFmtId="0" fontId="0" fillId="0" borderId="11" xfId="0" applyFont="1" applyFill="1" applyBorder="1" applyAlignment="1">
      <alignment horizontal="center" vertical="center"/>
    </xf>
    <xf numFmtId="0" fontId="0" fillId="0" borderId="3" xfId="0" applyFont="1" applyFill="1" applyBorder="1" applyAlignment="1">
      <alignment horizontal="center" vertical="center"/>
    </xf>
    <xf numFmtId="2" fontId="0" fillId="0" borderId="3" xfId="1" applyNumberFormat="1" applyFont="1" applyFill="1" applyBorder="1" applyAlignment="1">
      <alignment horizontal="center" vertical="center"/>
    </xf>
    <xf numFmtId="0" fontId="0" fillId="0" borderId="12" xfId="0" applyFill="1" applyBorder="1" applyAlignment="1">
      <alignment horizontal="center" vertical="center"/>
    </xf>
    <xf numFmtId="0" fontId="1" fillId="0" borderId="11" xfId="0" applyFont="1" applyFill="1" applyBorder="1" applyAlignment="1">
      <alignment horizontal="center" vertical="center"/>
    </xf>
    <xf numFmtId="0" fontId="1" fillId="0" borderId="3" xfId="0" applyFont="1" applyFill="1" applyBorder="1" applyAlignment="1">
      <alignment horizontal="center" vertical="center"/>
    </xf>
    <xf numFmtId="0" fontId="0" fillId="0" borderId="40" xfId="0" applyFill="1" applyBorder="1" applyAlignment="1">
      <alignment horizontal="center" vertical="center"/>
    </xf>
    <xf numFmtId="0" fontId="0" fillId="0" borderId="22" xfId="0" applyFont="1" applyFill="1" applyBorder="1" applyAlignment="1">
      <alignment horizontal="center" vertical="center"/>
    </xf>
    <xf numFmtId="2" fontId="0" fillId="0" borderId="22" xfId="1" applyNumberFormat="1" applyFon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4" xfId="0" applyFill="1" applyBorder="1" applyAlignment="1">
      <alignment horizontal="center" vertical="center"/>
    </xf>
    <xf numFmtId="0" fontId="0" fillId="0" borderId="7"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44" xfId="0" applyFont="1" applyFill="1" applyBorder="1" applyAlignment="1">
      <alignment horizontal="center" vertical="center"/>
    </xf>
    <xf numFmtId="0" fontId="0" fillId="0" borderId="33" xfId="0" applyFill="1" applyBorder="1" applyAlignment="1">
      <alignment horizontal="center" vertical="center"/>
    </xf>
    <xf numFmtId="0" fontId="7" fillId="2" borderId="15" xfId="0" applyFont="1" applyFill="1" applyBorder="1" applyAlignment="1">
      <alignment vertical="top" wrapText="1"/>
    </xf>
    <xf numFmtId="0" fontId="7" fillId="2" borderId="18" xfId="0" applyFont="1" applyFill="1" applyBorder="1" applyAlignment="1">
      <alignment vertical="top" wrapText="1"/>
    </xf>
    <xf numFmtId="0" fontId="3" fillId="3" borderId="37" xfId="0" applyFont="1" applyFill="1" applyBorder="1" applyAlignment="1">
      <alignment vertical="center"/>
    </xf>
    <xf numFmtId="0" fontId="3" fillId="3" borderId="45" xfId="0" applyFont="1" applyFill="1" applyBorder="1" applyAlignment="1">
      <alignment vertical="center"/>
    </xf>
    <xf numFmtId="0" fontId="3" fillId="3" borderId="45" xfId="0" applyFont="1" applyFill="1" applyBorder="1" applyAlignment="1">
      <alignment vertical="top"/>
    </xf>
    <xf numFmtId="0" fontId="3" fillId="3" borderId="37" xfId="0" applyFont="1" applyFill="1" applyBorder="1" applyAlignment="1">
      <alignment vertical="top"/>
    </xf>
    <xf numFmtId="0" fontId="0" fillId="2" borderId="18" xfId="0" applyFill="1" applyBorder="1" applyAlignment="1">
      <alignment vertical="top"/>
    </xf>
    <xf numFmtId="0" fontId="1" fillId="2" borderId="18" xfId="0" applyFont="1" applyFill="1" applyBorder="1" applyAlignment="1">
      <alignment vertical="top"/>
    </xf>
    <xf numFmtId="0" fontId="1" fillId="4" borderId="37" xfId="0" applyFont="1" applyFill="1" applyBorder="1" applyAlignment="1">
      <alignment vertical="center" wrapText="1"/>
    </xf>
    <xf numFmtId="0" fontId="1" fillId="4" borderId="9" xfId="0" applyFont="1" applyFill="1" applyBorder="1" applyAlignment="1">
      <alignment vertical="center" wrapText="1"/>
    </xf>
    <xf numFmtId="0" fontId="1" fillId="4" borderId="10" xfId="0" applyFont="1" applyFill="1" applyBorder="1" applyAlignment="1">
      <alignment vertical="center" wrapText="1"/>
    </xf>
    <xf numFmtId="0" fontId="1" fillId="2" borderId="21" xfId="0" applyFont="1" applyFill="1" applyBorder="1" applyAlignment="1">
      <alignment vertical="top"/>
    </xf>
    <xf numFmtId="0" fontId="1" fillId="2" borderId="48" xfId="0" applyFont="1" applyFill="1" applyBorder="1" applyAlignment="1">
      <alignment vertical="top" wrapText="1"/>
    </xf>
    <xf numFmtId="0" fontId="7" fillId="2" borderId="15" xfId="0" quotePrefix="1" applyFont="1" applyFill="1" applyBorder="1" applyAlignment="1">
      <alignment horizontal="center" vertical="top" wrapText="1"/>
    </xf>
    <xf numFmtId="0" fontId="7" fillId="2" borderId="14" xfId="0" quotePrefix="1" applyFont="1" applyFill="1" applyBorder="1" applyAlignment="1">
      <alignment horizontal="center" vertical="top" wrapText="1"/>
    </xf>
    <xf numFmtId="0" fontId="7" fillId="2" borderId="7" xfId="0" quotePrefix="1" applyFont="1" applyFill="1" applyBorder="1" applyAlignment="1">
      <alignment horizontal="center" vertical="top" wrapText="1"/>
    </xf>
    <xf numFmtId="0" fontId="7" fillId="2" borderId="14" xfId="0" applyFont="1" applyFill="1" applyBorder="1" applyAlignment="1">
      <alignment horizontal="center" vertical="top" wrapText="1"/>
    </xf>
    <xf numFmtId="0" fontId="7" fillId="2" borderId="7" xfId="0" applyFont="1" applyFill="1" applyBorder="1" applyAlignment="1">
      <alignment horizontal="center" vertical="top" wrapText="1"/>
    </xf>
    <xf numFmtId="0" fontId="7" fillId="2" borderId="15" xfId="0" applyFont="1" applyFill="1" applyBorder="1" applyAlignment="1">
      <alignment horizontal="center" vertical="top" wrapText="1"/>
    </xf>
    <xf numFmtId="0" fontId="7" fillId="2" borderId="18" xfId="0" applyFont="1" applyFill="1" applyBorder="1" applyAlignment="1">
      <alignment horizontal="center" vertical="top" wrapText="1"/>
    </xf>
    <xf numFmtId="0" fontId="0" fillId="0" borderId="36" xfId="0" applyFont="1" applyFill="1" applyBorder="1" applyAlignment="1">
      <alignment horizontal="center" vertical="center" wrapText="1"/>
    </xf>
    <xf numFmtId="0" fontId="0" fillId="0" borderId="37" xfId="0" applyFill="1" applyBorder="1" applyAlignment="1">
      <alignment horizontal="center"/>
    </xf>
    <xf numFmtId="0" fontId="2" fillId="0" borderId="29"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9" xfId="0" applyFill="1" applyBorder="1" applyAlignment="1">
      <alignment horizontal="center"/>
    </xf>
    <xf numFmtId="0" fontId="2" fillId="0" borderId="18" xfId="0" applyFont="1" applyFill="1" applyBorder="1" applyAlignment="1">
      <alignment horizontal="center" vertical="center"/>
    </xf>
    <xf numFmtId="0" fontId="0" fillId="0" borderId="8" xfId="0" applyFont="1" applyFill="1" applyBorder="1" applyAlignment="1">
      <alignment horizontal="center" vertical="center" wrapText="1"/>
    </xf>
    <xf numFmtId="0" fontId="0" fillId="0" borderId="10" xfId="0" applyFill="1" applyBorder="1" applyAlignment="1">
      <alignment horizontal="center"/>
    </xf>
    <xf numFmtId="0" fontId="2" fillId="0" borderId="10" xfId="0" applyFont="1" applyFill="1" applyBorder="1" applyAlignment="1">
      <alignment horizontal="center" vertical="center"/>
    </xf>
    <xf numFmtId="2" fontId="2" fillId="5" borderId="20" xfId="0" applyNumberFormat="1" applyFont="1" applyFill="1" applyBorder="1" applyAlignment="1">
      <alignment horizontal="center" vertical="center" wrapText="1"/>
    </xf>
    <xf numFmtId="2" fontId="2" fillId="5" borderId="21" xfId="0" applyNumberFormat="1" applyFont="1" applyFill="1" applyBorder="1" applyAlignment="1">
      <alignment horizontal="center" vertical="center" wrapText="1"/>
    </xf>
    <xf numFmtId="2" fontId="2" fillId="5" borderId="21" xfId="0" applyNumberFormat="1" applyFont="1" applyFill="1" applyBorder="1" applyAlignment="1">
      <alignment horizontal="center" vertical="center"/>
    </xf>
    <xf numFmtId="2" fontId="2" fillId="5" borderId="19" xfId="0" applyNumberFormat="1" applyFont="1" applyFill="1" applyBorder="1" applyAlignment="1">
      <alignment horizontal="center" vertical="center"/>
    </xf>
    <xf numFmtId="0" fontId="2" fillId="5" borderId="29" xfId="0" applyNumberFormat="1" applyFont="1" applyFill="1" applyBorder="1" applyAlignment="1">
      <alignment horizontal="center" vertical="center"/>
    </xf>
    <xf numFmtId="0" fontId="2" fillId="5" borderId="18" xfId="0" applyNumberFormat="1" applyFont="1" applyFill="1" applyBorder="1" applyAlignment="1">
      <alignment horizontal="center" vertical="center"/>
    </xf>
    <xf numFmtId="0" fontId="2" fillId="5" borderId="10" xfId="0" applyNumberFormat="1" applyFont="1" applyFill="1" applyBorder="1" applyAlignment="1">
      <alignment horizontal="center" vertical="center"/>
    </xf>
    <xf numFmtId="0" fontId="1" fillId="0" borderId="50" xfId="0" applyFont="1" applyFill="1" applyBorder="1" applyAlignment="1">
      <alignment vertical="top"/>
    </xf>
    <xf numFmtId="0" fontId="0" fillId="0" borderId="53" xfId="0" applyFont="1" applyFill="1" applyBorder="1" applyAlignment="1">
      <alignment vertical="top" wrapText="1"/>
    </xf>
    <xf numFmtId="0" fontId="0" fillId="0" borderId="53" xfId="0" applyFont="1" applyFill="1" applyBorder="1" applyAlignment="1">
      <alignment vertical="top"/>
    </xf>
    <xf numFmtId="0" fontId="0" fillId="6" borderId="3" xfId="0" applyFont="1" applyFill="1" applyBorder="1" applyAlignment="1">
      <alignment horizontal="left" vertical="top"/>
    </xf>
    <xf numFmtId="43" fontId="4" fillId="6" borderId="3" xfId="1" applyFont="1" applyFill="1" applyBorder="1" applyAlignment="1">
      <alignment horizontal="left" vertical="top" wrapText="1"/>
    </xf>
    <xf numFmtId="0" fontId="1" fillId="3" borderId="12" xfId="0" applyFont="1" applyFill="1" applyBorder="1"/>
    <xf numFmtId="0" fontId="1" fillId="3" borderId="35" xfId="0" applyFont="1" applyFill="1" applyBorder="1"/>
    <xf numFmtId="0" fontId="0" fillId="3" borderId="12" xfId="0" applyFill="1" applyBorder="1"/>
    <xf numFmtId="43" fontId="0" fillId="3" borderId="12" xfId="1" applyFont="1" applyFill="1" applyBorder="1" applyAlignment="1">
      <alignment horizontal="left" vertical="center"/>
    </xf>
    <xf numFmtId="0" fontId="7" fillId="2" borderId="11" xfId="0" applyFont="1" applyFill="1" applyBorder="1" applyAlignment="1">
      <alignment horizontal="left" vertical="top" wrapText="1"/>
    </xf>
    <xf numFmtId="43" fontId="7" fillId="2" borderId="11" xfId="1" applyFont="1" applyFill="1" applyBorder="1" applyAlignment="1">
      <alignment horizontal="left" vertical="top" wrapText="1"/>
    </xf>
    <xf numFmtId="0" fontId="7" fillId="2" borderId="3" xfId="0" applyFont="1" applyFill="1" applyBorder="1" applyAlignment="1">
      <alignment horizontal="left" vertical="top" wrapText="1"/>
    </xf>
    <xf numFmtId="0" fontId="1" fillId="2" borderId="3" xfId="0" applyFont="1" applyFill="1" applyBorder="1" applyAlignment="1">
      <alignment horizontal="left" vertical="top" wrapText="1"/>
    </xf>
    <xf numFmtId="0" fontId="7" fillId="2" borderId="39" xfId="0" quotePrefix="1" applyFont="1" applyFill="1" applyBorder="1" applyAlignment="1">
      <alignment horizontal="left" vertical="top" wrapText="1"/>
    </xf>
    <xf numFmtId="43" fontId="7" fillId="2" borderId="39" xfId="1" quotePrefix="1" applyFont="1" applyFill="1" applyBorder="1" applyAlignment="1">
      <alignment horizontal="left" vertical="top" wrapText="1"/>
    </xf>
    <xf numFmtId="0" fontId="7" fillId="2" borderId="39" xfId="0" applyFont="1" applyFill="1" applyBorder="1" applyAlignment="1">
      <alignment horizontal="left" vertical="top" wrapText="1"/>
    </xf>
    <xf numFmtId="0" fontId="0" fillId="2" borderId="0" xfId="0" applyFill="1" applyBorder="1" applyAlignment="1">
      <alignment horizontal="center" vertical="center"/>
    </xf>
    <xf numFmtId="0" fontId="3" fillId="2" borderId="10" xfId="0" applyFont="1" applyFill="1" applyBorder="1" applyAlignment="1">
      <alignment horizontal="left" vertical="center"/>
    </xf>
    <xf numFmtId="0" fontId="3" fillId="2" borderId="8" xfId="0" applyFont="1" applyFill="1" applyBorder="1" applyAlignment="1">
      <alignment horizontal="left" vertical="center"/>
    </xf>
    <xf numFmtId="0" fontId="3" fillId="2" borderId="8" xfId="0" applyFont="1" applyFill="1" applyBorder="1" applyAlignment="1">
      <alignment horizontal="left" vertical="center" wrapText="1"/>
    </xf>
    <xf numFmtId="0" fontId="3" fillId="2" borderId="8" xfId="0" applyFont="1" applyFill="1" applyBorder="1" applyAlignment="1">
      <alignment horizontal="center" wrapText="1"/>
    </xf>
    <xf numFmtId="0" fontId="3" fillId="2" borderId="19" xfId="0" applyFont="1" applyFill="1" applyBorder="1" applyAlignment="1">
      <alignment horizontal="center" wrapText="1"/>
    </xf>
    <xf numFmtId="0" fontId="3" fillId="2" borderId="32" xfId="0" applyFont="1" applyFill="1" applyBorder="1" applyAlignment="1">
      <alignment horizontal="center" wrapText="1"/>
    </xf>
    <xf numFmtId="0" fontId="3" fillId="2" borderId="33" xfId="0" applyFont="1" applyFill="1" applyBorder="1" applyAlignment="1">
      <alignment horizontal="center" wrapText="1"/>
    </xf>
    <xf numFmtId="0" fontId="3" fillId="2" borderId="28" xfId="0" applyFont="1" applyFill="1" applyBorder="1" applyAlignment="1">
      <alignment horizontal="center" wrapText="1"/>
    </xf>
    <xf numFmtId="0" fontId="3" fillId="2" borderId="10" xfId="0" applyFont="1" applyFill="1" applyBorder="1" applyAlignment="1">
      <alignment horizontal="center" wrapText="1"/>
    </xf>
    <xf numFmtId="0" fontId="3" fillId="2" borderId="34" xfId="0" applyFont="1" applyFill="1" applyBorder="1" applyAlignment="1">
      <alignment horizontal="center" wrapText="1"/>
    </xf>
    <xf numFmtId="0" fontId="6" fillId="0" borderId="37" xfId="0" applyFont="1" applyFill="1" applyBorder="1" applyAlignment="1">
      <alignment horizontal="center"/>
    </xf>
    <xf numFmtId="0" fontId="6" fillId="0" borderId="9" xfId="0" applyFont="1" applyFill="1" applyBorder="1" applyAlignment="1">
      <alignment horizontal="center"/>
    </xf>
    <xf numFmtId="0" fontId="6" fillId="0" borderId="10" xfId="0" applyFont="1" applyFill="1" applyBorder="1" applyAlignment="1">
      <alignment horizontal="center"/>
    </xf>
    <xf numFmtId="2" fontId="2" fillId="0" borderId="23" xfId="0" applyNumberFormat="1" applyFont="1" applyFill="1" applyBorder="1" applyAlignment="1">
      <alignment horizontal="center" vertical="center" wrapText="1"/>
    </xf>
    <xf numFmtId="2" fontId="2" fillId="0" borderId="5" xfId="0" applyNumberFormat="1" applyFont="1" applyFill="1" applyBorder="1" applyAlignment="1">
      <alignment horizontal="center" vertical="center"/>
    </xf>
    <xf numFmtId="2" fontId="2" fillId="0" borderId="2" xfId="0" applyNumberFormat="1" applyFont="1" applyFill="1" applyBorder="1" applyAlignment="1">
      <alignment horizontal="center" vertical="center" wrapText="1"/>
    </xf>
    <xf numFmtId="2" fontId="2" fillId="0" borderId="7" xfId="0" applyNumberFormat="1" applyFont="1" applyFill="1" applyBorder="1" applyAlignment="1">
      <alignment horizontal="center" vertical="center"/>
    </xf>
    <xf numFmtId="2" fontId="2" fillId="0" borderId="24" xfId="0" applyNumberFormat="1" applyFont="1" applyFill="1" applyBorder="1" applyAlignment="1">
      <alignment horizontal="center" vertical="center" wrapText="1"/>
    </xf>
    <xf numFmtId="2" fontId="2" fillId="0" borderId="32" xfId="0" applyNumberFormat="1" applyFont="1" applyFill="1" applyBorder="1" applyAlignment="1">
      <alignment horizontal="center" vertical="center" wrapText="1"/>
    </xf>
    <xf numFmtId="2" fontId="2" fillId="0" borderId="33" xfId="0" applyNumberFormat="1" applyFont="1" applyFill="1" applyBorder="1" applyAlignment="1">
      <alignment horizontal="center" vertical="center"/>
    </xf>
    <xf numFmtId="2" fontId="2" fillId="5" borderId="23" xfId="0" applyNumberFormat="1" applyFont="1" applyFill="1" applyBorder="1" applyAlignment="1">
      <alignment horizontal="center" vertical="center" wrapText="1"/>
    </xf>
    <xf numFmtId="2" fontId="2" fillId="5" borderId="5" xfId="0" applyNumberFormat="1" applyFont="1" applyFill="1" applyBorder="1" applyAlignment="1">
      <alignment horizontal="center" vertical="center" wrapText="1"/>
    </xf>
    <xf numFmtId="2" fontId="2" fillId="5" borderId="24" xfId="0" applyNumberFormat="1" applyFont="1" applyFill="1" applyBorder="1" applyAlignment="1">
      <alignment horizontal="center" vertical="center" wrapText="1"/>
    </xf>
    <xf numFmtId="2" fontId="2" fillId="5" borderId="7" xfId="0" applyNumberFormat="1" applyFont="1" applyFill="1" applyBorder="1" applyAlignment="1">
      <alignment horizontal="center" vertical="center" wrapText="1"/>
    </xf>
    <xf numFmtId="2" fontId="2" fillId="5" borderId="7" xfId="0" applyNumberFormat="1" applyFont="1" applyFill="1" applyBorder="1" applyAlignment="1">
      <alignment horizontal="center" vertical="center"/>
    </xf>
    <xf numFmtId="2" fontId="2" fillId="5" borderId="32" xfId="0" applyNumberFormat="1" applyFont="1" applyFill="1" applyBorder="1" applyAlignment="1">
      <alignment horizontal="center" vertical="center" wrapText="1"/>
    </xf>
    <xf numFmtId="2" fontId="2" fillId="5" borderId="33" xfId="0" applyNumberFormat="1" applyFont="1" applyFill="1" applyBorder="1" applyAlignment="1">
      <alignment horizontal="center" vertical="center"/>
    </xf>
    <xf numFmtId="2" fontId="2" fillId="5" borderId="20" xfId="0" applyNumberFormat="1" applyFont="1" applyFill="1" applyBorder="1" applyAlignment="1">
      <alignment horizontal="center" vertical="center"/>
    </xf>
    <xf numFmtId="2" fontId="2" fillId="5" borderId="23" xfId="0" applyNumberFormat="1" applyFont="1" applyFill="1" applyBorder="1" applyAlignment="1">
      <alignment horizontal="center" vertical="center"/>
    </xf>
    <xf numFmtId="2" fontId="2" fillId="5" borderId="13" xfId="0" applyNumberFormat="1" applyFont="1" applyFill="1" applyBorder="1" applyAlignment="1">
      <alignment horizontal="center" vertical="center"/>
    </xf>
    <xf numFmtId="2" fontId="2" fillId="5" borderId="24" xfId="0" applyNumberFormat="1" applyFont="1" applyFill="1" applyBorder="1" applyAlignment="1">
      <alignment horizontal="center" vertical="center"/>
    </xf>
    <xf numFmtId="2" fontId="2" fillId="5" borderId="32" xfId="0" applyNumberFormat="1" applyFont="1" applyFill="1" applyBorder="1" applyAlignment="1">
      <alignment horizontal="center" vertical="center"/>
    </xf>
    <xf numFmtId="2" fontId="2" fillId="5" borderId="27" xfId="0" applyNumberFormat="1" applyFont="1" applyFill="1" applyBorder="1" applyAlignment="1">
      <alignment horizontal="center" vertical="center"/>
    </xf>
    <xf numFmtId="2" fontId="2" fillId="5" borderId="17" xfId="0" applyNumberFormat="1" applyFont="1" applyFill="1" applyBorder="1" applyAlignment="1">
      <alignment horizontal="center" vertical="center"/>
    </xf>
    <xf numFmtId="2" fontId="2" fillId="5" borderId="30" xfId="0" applyNumberFormat="1" applyFont="1" applyFill="1" applyBorder="1" applyAlignment="1">
      <alignment horizontal="center" vertical="center"/>
    </xf>
    <xf numFmtId="2" fontId="2" fillId="5" borderId="25" xfId="0" applyNumberFormat="1" applyFont="1" applyFill="1" applyBorder="1" applyAlignment="1">
      <alignment horizontal="center" vertical="center"/>
    </xf>
    <xf numFmtId="2" fontId="2" fillId="5" borderId="16" xfId="0" applyNumberFormat="1" applyFont="1" applyFill="1" applyBorder="1" applyAlignment="1">
      <alignment horizontal="center" vertical="center"/>
    </xf>
    <xf numFmtId="2" fontId="2" fillId="5" borderId="31" xfId="0" applyNumberFormat="1" applyFont="1" applyFill="1" applyBorder="1" applyAlignment="1">
      <alignment horizontal="center" vertical="center"/>
    </xf>
    <xf numFmtId="2" fontId="2" fillId="5" borderId="15" xfId="0" applyNumberFormat="1" applyFont="1" applyFill="1" applyBorder="1" applyAlignment="1">
      <alignment horizontal="center" vertical="center"/>
    </xf>
    <xf numFmtId="164" fontId="2" fillId="0" borderId="38" xfId="0" applyNumberFormat="1" applyFont="1" applyFill="1" applyBorder="1" applyAlignment="1">
      <alignment horizontal="center" vertical="center" wrapText="1"/>
    </xf>
    <xf numFmtId="164" fontId="2" fillId="0" borderId="26" xfId="0" applyNumberFormat="1" applyFont="1" applyFill="1" applyBorder="1" applyAlignment="1">
      <alignment horizontal="center" vertical="center" wrapText="1"/>
    </xf>
    <xf numFmtId="164" fontId="2" fillId="0" borderId="21" xfId="0" applyNumberFormat="1" applyFont="1" applyFill="1" applyBorder="1" applyAlignment="1">
      <alignment horizontal="center" vertical="center"/>
    </xf>
    <xf numFmtId="164" fontId="2" fillId="0" borderId="19" xfId="0" applyNumberFormat="1" applyFont="1" applyFill="1" applyBorder="1" applyAlignment="1">
      <alignment horizontal="center" vertical="center"/>
    </xf>
    <xf numFmtId="0" fontId="0" fillId="3" borderId="35" xfId="0" applyFont="1" applyFill="1" applyBorder="1" applyAlignment="1">
      <alignment horizontal="center"/>
    </xf>
    <xf numFmtId="0" fontId="1" fillId="3" borderId="14" xfId="0" applyFont="1" applyFill="1" applyBorder="1" applyAlignment="1">
      <alignment horizontal="center"/>
    </xf>
    <xf numFmtId="0" fontId="1" fillId="3" borderId="6" xfId="0" applyFont="1" applyFill="1" applyBorder="1" applyAlignment="1">
      <alignment horizontal="center"/>
    </xf>
    <xf numFmtId="0" fontId="0" fillId="6" borderId="3" xfId="0" applyFont="1" applyFill="1" applyBorder="1" applyAlignment="1">
      <alignment horizontal="left" vertical="top" wrapText="1"/>
    </xf>
    <xf numFmtId="0" fontId="1" fillId="6" borderId="54" xfId="0" applyFont="1" applyFill="1" applyBorder="1" applyAlignment="1">
      <alignment horizontal="center" vertical="top" wrapText="1"/>
    </xf>
    <xf numFmtId="0" fontId="1" fillId="6" borderId="1" xfId="0" applyFont="1" applyFill="1" applyBorder="1" applyAlignment="1">
      <alignment horizontal="center" vertical="top" wrapText="1"/>
    </xf>
    <xf numFmtId="0" fontId="1" fillId="6" borderId="2" xfId="0" applyFont="1" applyFill="1" applyBorder="1" applyAlignment="1">
      <alignment horizontal="center" vertical="top" wrapText="1"/>
    </xf>
    <xf numFmtId="0" fontId="3" fillId="3" borderId="46" xfId="0" applyFont="1" applyFill="1" applyBorder="1" applyAlignment="1">
      <alignment vertical="top"/>
    </xf>
    <xf numFmtId="0" fontId="3" fillId="3" borderId="47" xfId="0" applyFont="1" applyFill="1" applyBorder="1" applyAlignment="1">
      <alignment vertical="top"/>
    </xf>
    <xf numFmtId="0" fontId="3" fillId="3" borderId="41" xfId="0" applyFont="1" applyFill="1" applyBorder="1" applyAlignment="1">
      <alignment vertical="top"/>
    </xf>
    <xf numFmtId="0" fontId="7" fillId="2" borderId="6" xfId="0" applyFont="1" applyFill="1" applyBorder="1" applyAlignment="1">
      <alignment vertical="top" wrapText="1"/>
    </xf>
    <xf numFmtId="0" fontId="7" fillId="2" borderId="14" xfId="0" applyFont="1" applyFill="1" applyBorder="1" applyAlignment="1">
      <alignment vertical="top" wrapText="1"/>
    </xf>
    <xf numFmtId="0" fontId="7" fillId="2" borderId="7" xfId="0" applyFont="1" applyFill="1" applyBorder="1" applyAlignment="1">
      <alignment vertical="top" wrapText="1"/>
    </xf>
    <xf numFmtId="0" fontId="2" fillId="2" borderId="49"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55" xfId="0" applyFont="1" applyFill="1" applyBorder="1" applyAlignment="1">
      <alignment horizontal="center" vertical="center"/>
    </xf>
    <xf numFmtId="0" fontId="0" fillId="0" borderId="53" xfId="0" applyFont="1" applyFill="1" applyBorder="1" applyAlignment="1">
      <alignment horizontal="left" vertical="top" wrapText="1"/>
    </xf>
    <xf numFmtId="0" fontId="0" fillId="0" borderId="53" xfId="0" quotePrefix="1" applyFont="1" applyFill="1" applyBorder="1" applyAlignment="1">
      <alignment horizontal="left" vertical="top" wrapText="1"/>
    </xf>
    <xf numFmtId="0" fontId="0" fillId="0" borderId="52" xfId="0" applyFont="1" applyFill="1" applyBorder="1" applyAlignment="1">
      <alignment horizontal="left" vertical="top" wrapText="1"/>
    </xf>
  </cellXfs>
  <cellStyles count="2">
    <cellStyle name="Komma" xfId="1" builtinId="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5"/>
  <sheetViews>
    <sheetView showGridLines="0" zoomScale="110" zoomScaleNormal="110" zoomScalePageLayoutView="90" workbookViewId="0">
      <selection activeCell="D6" sqref="D6"/>
    </sheetView>
  </sheetViews>
  <sheetFormatPr baseColWidth="10" defaultRowHeight="15" x14ac:dyDescent="0.25"/>
  <cols>
    <col min="1" max="1" width="20.7109375" bestFit="1" customWidth="1"/>
    <col min="2" max="2" width="13" customWidth="1"/>
    <col min="3" max="7" width="12" customWidth="1"/>
    <col min="8" max="8" width="21.42578125" customWidth="1"/>
    <col min="9" max="9" width="17.140625" customWidth="1"/>
    <col min="10" max="10" width="20.42578125" style="3" customWidth="1"/>
    <col min="11" max="11" width="17.140625" customWidth="1"/>
    <col min="12" max="15" width="22.7109375" customWidth="1"/>
  </cols>
  <sheetData>
    <row r="1" spans="1:15" x14ac:dyDescent="0.25">
      <c r="A1" s="80" t="s">
        <v>55</v>
      </c>
      <c r="B1" s="81"/>
      <c r="C1" s="81"/>
      <c r="D1" s="135" t="s">
        <v>37</v>
      </c>
      <c r="E1" s="136"/>
      <c r="F1" s="136"/>
      <c r="G1" s="137"/>
      <c r="H1" s="82" t="s">
        <v>22</v>
      </c>
      <c r="I1" s="82" t="s">
        <v>23</v>
      </c>
      <c r="J1" s="83" t="s">
        <v>24</v>
      </c>
      <c r="K1" s="82" t="s">
        <v>25</v>
      </c>
      <c r="L1" s="82" t="s">
        <v>26</v>
      </c>
      <c r="M1" s="82" t="s">
        <v>27</v>
      </c>
      <c r="N1" s="82" t="s">
        <v>28</v>
      </c>
      <c r="O1" s="82" t="s">
        <v>29</v>
      </c>
    </row>
    <row r="2" spans="1:15" s="2" customFormat="1" ht="105" customHeight="1" x14ac:dyDescent="0.25">
      <c r="A2" s="84" t="s">
        <v>54</v>
      </c>
      <c r="B2" s="84" t="s">
        <v>56</v>
      </c>
      <c r="C2" s="84" t="s">
        <v>66</v>
      </c>
      <c r="D2" s="84" t="s">
        <v>67</v>
      </c>
      <c r="E2" s="84" t="s">
        <v>68</v>
      </c>
      <c r="F2" s="84" t="s">
        <v>69</v>
      </c>
      <c r="G2" s="84" t="s">
        <v>70</v>
      </c>
      <c r="H2" s="84" t="s">
        <v>71</v>
      </c>
      <c r="I2" s="84" t="s">
        <v>72</v>
      </c>
      <c r="J2" s="85" t="s">
        <v>73</v>
      </c>
      <c r="K2" s="84" t="s">
        <v>74</v>
      </c>
      <c r="L2" s="84" t="s">
        <v>78</v>
      </c>
      <c r="M2" s="84" t="s">
        <v>75</v>
      </c>
      <c r="N2" s="84" t="s">
        <v>76</v>
      </c>
      <c r="O2" s="84" t="s">
        <v>77</v>
      </c>
    </row>
    <row r="3" spans="1:15" s="2" customFormat="1" ht="45" x14ac:dyDescent="0.25">
      <c r="A3" s="86" t="s">
        <v>79</v>
      </c>
      <c r="B3" s="84" t="s">
        <v>80</v>
      </c>
      <c r="C3" s="84" t="s">
        <v>81</v>
      </c>
      <c r="D3" s="84" t="s">
        <v>82</v>
      </c>
      <c r="E3" s="84" t="s">
        <v>83</v>
      </c>
      <c r="F3" s="84" t="s">
        <v>84</v>
      </c>
      <c r="G3" s="84" t="s">
        <v>85</v>
      </c>
      <c r="H3" s="84" t="s">
        <v>86</v>
      </c>
      <c r="I3" s="84" t="s">
        <v>87</v>
      </c>
      <c r="J3" s="85" t="s">
        <v>88</v>
      </c>
      <c r="K3" s="84" t="s">
        <v>89</v>
      </c>
      <c r="L3" s="84" t="s">
        <v>90</v>
      </c>
      <c r="M3" s="84" t="s">
        <v>91</v>
      </c>
      <c r="N3" s="84" t="s">
        <v>92</v>
      </c>
      <c r="O3" s="84" t="s">
        <v>93</v>
      </c>
    </row>
    <row r="4" spans="1:15" s="2" customFormat="1" ht="30.75" thickBot="1" x14ac:dyDescent="0.3">
      <c r="A4" s="87" t="s">
        <v>53</v>
      </c>
      <c r="B4" s="88" t="s">
        <v>57</v>
      </c>
      <c r="C4" s="88" t="s">
        <v>58</v>
      </c>
      <c r="D4" s="88" t="s">
        <v>59</v>
      </c>
      <c r="E4" s="88" t="s">
        <v>60</v>
      </c>
      <c r="F4" s="88" t="s">
        <v>61</v>
      </c>
      <c r="G4" s="88" t="s">
        <v>62</v>
      </c>
      <c r="H4" s="88" t="s">
        <v>63</v>
      </c>
      <c r="I4" s="88" t="s">
        <v>64</v>
      </c>
      <c r="J4" s="89" t="s">
        <v>65</v>
      </c>
      <c r="K4" s="90">
        <v>10</v>
      </c>
      <c r="L4" s="90">
        <v>11</v>
      </c>
      <c r="M4" s="90">
        <v>12</v>
      </c>
      <c r="N4" s="90">
        <v>13</v>
      </c>
      <c r="O4" s="90">
        <v>14</v>
      </c>
    </row>
    <row r="5" spans="1:15" x14ac:dyDescent="0.25">
      <c r="A5" s="91"/>
      <c r="B5" s="28">
        <v>2023</v>
      </c>
      <c r="C5" s="21" t="s">
        <v>48</v>
      </c>
      <c r="D5" s="21">
        <v>1</v>
      </c>
      <c r="E5" s="21">
        <v>0</v>
      </c>
      <c r="F5" s="21">
        <v>1</v>
      </c>
      <c r="G5" s="21">
        <v>0</v>
      </c>
      <c r="H5" s="29">
        <v>1</v>
      </c>
      <c r="I5" s="21">
        <v>72</v>
      </c>
      <c r="J5" s="30">
        <v>0.8</v>
      </c>
      <c r="K5" s="21">
        <v>3</v>
      </c>
      <c r="L5" s="21">
        <v>1</v>
      </c>
      <c r="M5" s="21">
        <v>0</v>
      </c>
      <c r="N5" s="21">
        <v>1</v>
      </c>
      <c r="O5" s="31">
        <v>5</v>
      </c>
    </row>
    <row r="6" spans="1:15" x14ac:dyDescent="0.25">
      <c r="A6" s="91"/>
      <c r="B6" s="32">
        <v>2023</v>
      </c>
      <c r="C6" s="20" t="s">
        <v>48</v>
      </c>
      <c r="D6" s="20">
        <v>1</v>
      </c>
      <c r="E6" s="20">
        <v>0</v>
      </c>
      <c r="F6" s="20">
        <v>1</v>
      </c>
      <c r="G6" s="20">
        <v>0</v>
      </c>
      <c r="H6" s="23">
        <v>0</v>
      </c>
      <c r="I6" s="20">
        <v>84</v>
      </c>
      <c r="J6" s="24">
        <v>0.94</v>
      </c>
      <c r="K6" s="20">
        <v>27</v>
      </c>
      <c r="L6" s="20">
        <v>0</v>
      </c>
      <c r="M6" s="20"/>
      <c r="N6" s="20">
        <v>1</v>
      </c>
      <c r="O6" s="33">
        <v>3</v>
      </c>
    </row>
    <row r="7" spans="1:15" x14ac:dyDescent="0.25">
      <c r="A7" s="91"/>
      <c r="B7" s="32">
        <v>2023</v>
      </c>
      <c r="C7" s="20" t="s">
        <v>48</v>
      </c>
      <c r="D7" s="20">
        <v>0</v>
      </c>
      <c r="E7" s="20">
        <v>1</v>
      </c>
      <c r="F7" s="20">
        <v>0</v>
      </c>
      <c r="G7" s="20">
        <v>1</v>
      </c>
      <c r="H7" s="23">
        <v>0</v>
      </c>
      <c r="I7" s="20">
        <v>77</v>
      </c>
      <c r="J7" s="24">
        <v>0.36</v>
      </c>
      <c r="K7" s="20">
        <v>34</v>
      </c>
      <c r="L7" s="20">
        <v>1</v>
      </c>
      <c r="M7" s="20">
        <v>5</v>
      </c>
      <c r="N7" s="20">
        <v>1</v>
      </c>
      <c r="O7" s="33">
        <v>4</v>
      </c>
    </row>
    <row r="8" spans="1:15" x14ac:dyDescent="0.25">
      <c r="A8" s="91"/>
      <c r="B8" s="32">
        <v>2023</v>
      </c>
      <c r="C8" s="20" t="s">
        <v>48</v>
      </c>
      <c r="D8" s="20">
        <v>0</v>
      </c>
      <c r="E8" s="20">
        <v>1</v>
      </c>
      <c r="F8" s="20">
        <v>0</v>
      </c>
      <c r="G8" s="20">
        <v>1</v>
      </c>
      <c r="H8" s="23">
        <v>1</v>
      </c>
      <c r="I8" s="20">
        <v>56</v>
      </c>
      <c r="J8" s="24">
        <v>0.91</v>
      </c>
      <c r="K8" s="20">
        <v>5</v>
      </c>
      <c r="L8" s="20">
        <v>0</v>
      </c>
      <c r="M8" s="20"/>
      <c r="N8" s="20">
        <v>1</v>
      </c>
      <c r="O8" s="33">
        <v>3</v>
      </c>
    </row>
    <row r="9" spans="1:15" x14ac:dyDescent="0.25">
      <c r="A9" s="91"/>
      <c r="B9" s="32">
        <v>2023</v>
      </c>
      <c r="C9" s="20" t="s">
        <v>48</v>
      </c>
      <c r="D9" s="20">
        <v>1</v>
      </c>
      <c r="E9" s="20">
        <v>0</v>
      </c>
      <c r="F9" s="20">
        <v>0</v>
      </c>
      <c r="G9" s="20">
        <v>1</v>
      </c>
      <c r="H9" s="23">
        <v>1</v>
      </c>
      <c r="I9" s="20">
        <v>66</v>
      </c>
      <c r="J9" s="24">
        <v>0.97</v>
      </c>
      <c r="K9" s="20">
        <v>2</v>
      </c>
      <c r="L9" s="20">
        <v>1</v>
      </c>
      <c r="M9" s="20">
        <v>3</v>
      </c>
      <c r="N9" s="20">
        <v>0</v>
      </c>
      <c r="O9" s="33"/>
    </row>
    <row r="10" spans="1:15" x14ac:dyDescent="0.25">
      <c r="A10" s="91"/>
      <c r="B10" s="32">
        <v>2023</v>
      </c>
      <c r="C10" s="20" t="s">
        <v>48</v>
      </c>
      <c r="D10" s="20">
        <v>1</v>
      </c>
      <c r="E10" s="20">
        <v>0</v>
      </c>
      <c r="F10" s="20">
        <v>1</v>
      </c>
      <c r="G10" s="20">
        <v>0</v>
      </c>
      <c r="H10" s="23">
        <v>0</v>
      </c>
      <c r="I10" s="20">
        <v>79</v>
      </c>
      <c r="J10" s="24">
        <v>1</v>
      </c>
      <c r="K10" s="20">
        <v>33</v>
      </c>
      <c r="L10" s="20">
        <v>1</v>
      </c>
      <c r="M10" s="20">
        <v>8</v>
      </c>
      <c r="N10" s="20">
        <v>1</v>
      </c>
      <c r="O10" s="33">
        <v>3</v>
      </c>
    </row>
    <row r="11" spans="1:15" x14ac:dyDescent="0.25">
      <c r="A11" s="91"/>
      <c r="B11" s="32">
        <v>2023</v>
      </c>
      <c r="C11" s="20" t="s">
        <v>48</v>
      </c>
      <c r="D11" s="20">
        <v>1</v>
      </c>
      <c r="E11" s="20">
        <v>0</v>
      </c>
      <c r="F11" s="20">
        <v>0</v>
      </c>
      <c r="G11" s="20">
        <v>1</v>
      </c>
      <c r="H11" s="23">
        <v>1</v>
      </c>
      <c r="I11" s="20">
        <v>46</v>
      </c>
      <c r="J11" s="24">
        <v>0.7</v>
      </c>
      <c r="K11" s="20">
        <v>24</v>
      </c>
      <c r="L11" s="20">
        <v>0</v>
      </c>
      <c r="M11" s="20"/>
      <c r="N11" s="20">
        <v>1</v>
      </c>
      <c r="O11" s="33">
        <v>6</v>
      </c>
    </row>
    <row r="12" spans="1:15" x14ac:dyDescent="0.25">
      <c r="A12" s="91"/>
      <c r="B12" s="32">
        <v>2023</v>
      </c>
      <c r="C12" s="20" t="s">
        <v>48</v>
      </c>
      <c r="D12" s="20">
        <v>1</v>
      </c>
      <c r="E12" s="20">
        <v>0</v>
      </c>
      <c r="F12" s="20">
        <v>0</v>
      </c>
      <c r="G12" s="20">
        <v>1</v>
      </c>
      <c r="H12" s="23">
        <v>0</v>
      </c>
      <c r="I12" s="20">
        <v>89</v>
      </c>
      <c r="J12" s="24">
        <v>0.56000000000000005</v>
      </c>
      <c r="K12" s="20">
        <v>4</v>
      </c>
      <c r="L12" s="20">
        <v>1</v>
      </c>
      <c r="M12" s="20">
        <v>7</v>
      </c>
      <c r="N12" s="20">
        <v>0</v>
      </c>
      <c r="O12" s="33"/>
    </row>
    <row r="13" spans="1:15" x14ac:dyDescent="0.25">
      <c r="A13" s="91"/>
      <c r="B13" s="32">
        <v>2023</v>
      </c>
      <c r="C13" s="20" t="s">
        <v>48</v>
      </c>
      <c r="D13" s="20">
        <v>0</v>
      </c>
      <c r="E13" s="20">
        <v>1</v>
      </c>
      <c r="F13" s="20">
        <v>0</v>
      </c>
      <c r="G13" s="20">
        <v>1</v>
      </c>
      <c r="H13" s="23">
        <v>0</v>
      </c>
      <c r="I13" s="20">
        <v>67</v>
      </c>
      <c r="J13" s="24">
        <v>0.99</v>
      </c>
      <c r="K13" s="20">
        <v>0</v>
      </c>
      <c r="L13" s="20">
        <v>0</v>
      </c>
      <c r="M13" s="20"/>
      <c r="N13" s="20">
        <v>1</v>
      </c>
      <c r="O13" s="33">
        <v>3</v>
      </c>
    </row>
    <row r="14" spans="1:15" x14ac:dyDescent="0.25">
      <c r="A14" s="91"/>
      <c r="B14" s="32">
        <v>2023</v>
      </c>
      <c r="C14" s="20" t="s">
        <v>48</v>
      </c>
      <c r="D14" s="25">
        <v>0</v>
      </c>
      <c r="E14" s="25">
        <v>1</v>
      </c>
      <c r="F14" s="25">
        <v>1</v>
      </c>
      <c r="G14" s="25">
        <v>0</v>
      </c>
      <c r="H14" s="23">
        <v>1</v>
      </c>
      <c r="I14" s="20">
        <v>94</v>
      </c>
      <c r="J14" s="24">
        <v>0.87</v>
      </c>
      <c r="K14" s="20">
        <v>1</v>
      </c>
      <c r="L14" s="20">
        <v>1</v>
      </c>
      <c r="M14" s="20">
        <v>6</v>
      </c>
      <c r="N14" s="25">
        <v>1</v>
      </c>
      <c r="O14" s="34">
        <v>1</v>
      </c>
    </row>
    <row r="15" spans="1:15" x14ac:dyDescent="0.25">
      <c r="A15" s="91"/>
      <c r="B15" s="32">
        <v>2023</v>
      </c>
      <c r="C15" s="20" t="s">
        <v>48</v>
      </c>
      <c r="D15" s="25" t="s">
        <v>19</v>
      </c>
      <c r="E15" s="25" t="s">
        <v>19</v>
      </c>
      <c r="F15" s="25" t="s">
        <v>19</v>
      </c>
      <c r="G15" s="25" t="s">
        <v>19</v>
      </c>
      <c r="H15" s="22" t="s">
        <v>19</v>
      </c>
      <c r="I15" s="26" t="s">
        <v>19</v>
      </c>
      <c r="J15" s="26" t="s">
        <v>19</v>
      </c>
      <c r="K15" s="26" t="s">
        <v>19</v>
      </c>
      <c r="L15" s="26" t="s">
        <v>19</v>
      </c>
      <c r="M15" s="26" t="s">
        <v>19</v>
      </c>
      <c r="N15" s="27" t="s">
        <v>19</v>
      </c>
      <c r="O15" s="34" t="s">
        <v>19</v>
      </c>
    </row>
    <row r="16" spans="1:15" ht="15.75" thickBot="1" x14ac:dyDescent="0.3">
      <c r="A16" s="91"/>
      <c r="B16" s="35">
        <v>2023</v>
      </c>
      <c r="C16" s="36" t="s">
        <v>48</v>
      </c>
      <c r="D16" s="36" t="s">
        <v>19</v>
      </c>
      <c r="E16" s="36" t="s">
        <v>19</v>
      </c>
      <c r="F16" s="36" t="s">
        <v>19</v>
      </c>
      <c r="G16" s="36" t="s">
        <v>19</v>
      </c>
      <c r="H16" s="37" t="s">
        <v>19</v>
      </c>
      <c r="I16" s="36" t="s">
        <v>19</v>
      </c>
      <c r="J16" s="36" t="s">
        <v>19</v>
      </c>
      <c r="K16" s="36" t="s">
        <v>19</v>
      </c>
      <c r="L16" s="36" t="s">
        <v>19</v>
      </c>
      <c r="M16" s="36" t="s">
        <v>19</v>
      </c>
      <c r="N16" s="36" t="s">
        <v>19</v>
      </c>
      <c r="O16" s="38" t="s">
        <v>19</v>
      </c>
    </row>
    <row r="17" spans="1:15" x14ac:dyDescent="0.25">
      <c r="H17" s="11"/>
      <c r="I17" s="9"/>
      <c r="J17" s="7"/>
      <c r="K17" s="8"/>
      <c r="M17" s="8"/>
      <c r="O17" s="8"/>
    </row>
    <row r="18" spans="1:15" s="18" customFormat="1" ht="276" customHeight="1" x14ac:dyDescent="0.25">
      <c r="A18" s="17" t="s">
        <v>20</v>
      </c>
      <c r="B18" s="78"/>
      <c r="C18" s="78"/>
      <c r="D18" s="138" t="s">
        <v>45</v>
      </c>
      <c r="E18" s="138"/>
      <c r="F18" s="138"/>
      <c r="G18" s="138"/>
      <c r="H18" s="19" t="s">
        <v>44</v>
      </c>
      <c r="I18" s="19" t="s">
        <v>43</v>
      </c>
      <c r="J18" s="79" t="s">
        <v>47</v>
      </c>
      <c r="K18" s="19" t="s">
        <v>42</v>
      </c>
      <c r="L18" s="19" t="s">
        <v>128</v>
      </c>
      <c r="M18" s="19" t="s">
        <v>129</v>
      </c>
      <c r="N18" s="19" t="s">
        <v>41</v>
      </c>
      <c r="O18" s="19" t="s">
        <v>130</v>
      </c>
    </row>
    <row r="19" spans="1:15" ht="15" customHeight="1" x14ac:dyDescent="0.25">
      <c r="A19" s="139" t="s">
        <v>131</v>
      </c>
      <c r="B19" s="140"/>
      <c r="C19" s="140"/>
      <c r="D19" s="140"/>
      <c r="E19" s="140"/>
      <c r="F19" s="140"/>
      <c r="G19" s="140"/>
      <c r="H19" s="140"/>
      <c r="I19" s="140"/>
      <c r="J19" s="140"/>
      <c r="K19" s="140"/>
      <c r="L19" s="140"/>
      <c r="M19" s="140"/>
      <c r="N19" s="140"/>
      <c r="O19" s="141"/>
    </row>
    <row r="20" spans="1:15" ht="15" customHeight="1" x14ac:dyDescent="0.25">
      <c r="H20" s="1"/>
      <c r="M20" s="10"/>
      <c r="N20" s="6"/>
      <c r="O20" s="10"/>
    </row>
    <row r="21" spans="1:15" x14ac:dyDescent="0.25">
      <c r="H21" s="1"/>
      <c r="M21" s="10"/>
      <c r="N21" s="6"/>
      <c r="O21" s="10"/>
    </row>
    <row r="22" spans="1:15" x14ac:dyDescent="0.25">
      <c r="H22" s="1"/>
    </row>
    <row r="23" spans="1:15" x14ac:dyDescent="0.25">
      <c r="H23" s="1"/>
    </row>
    <row r="24" spans="1:15" x14ac:dyDescent="0.25">
      <c r="E24" s="4"/>
      <c r="H24" s="1"/>
    </row>
    <row r="25" spans="1:15" x14ac:dyDescent="0.25">
      <c r="E25" s="4"/>
      <c r="H25" s="1"/>
    </row>
  </sheetData>
  <mergeCells count="3">
    <mergeCell ref="D1:G1"/>
    <mergeCell ref="D18:G18"/>
    <mergeCell ref="A19:O19"/>
  </mergeCells>
  <phoneticPr fontId="5" type="noConversion"/>
  <pageMargins left="0.7" right="0.7" top="0.78740157499999996" bottom="0.78740157499999996" header="0.3" footer="0.3"/>
  <pageSetup paperSize="9" scale="3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2"/>
  <sheetViews>
    <sheetView showGridLines="0" tabSelected="1" workbookViewId="0">
      <selection activeCell="Q12" sqref="Q12"/>
    </sheetView>
  </sheetViews>
  <sheetFormatPr baseColWidth="10" defaultRowHeight="15" x14ac:dyDescent="0.25"/>
  <cols>
    <col min="1" max="1" width="43.5703125" customWidth="1"/>
    <col min="2" max="6" width="20.28515625" customWidth="1"/>
    <col min="7" max="7" width="16.140625" bestFit="1" customWidth="1"/>
    <col min="8" max="8" width="16.140625" customWidth="1"/>
    <col min="10" max="10" width="13" bestFit="1" customWidth="1"/>
    <col min="13" max="14" width="13" bestFit="1" customWidth="1"/>
    <col min="18" max="18" width="16.140625" customWidth="1"/>
    <col min="22" max="22" width="15.28515625" customWidth="1"/>
    <col min="27" max="27" width="16.140625" bestFit="1" customWidth="1"/>
  </cols>
  <sheetData>
    <row r="1" spans="1:26" x14ac:dyDescent="0.25">
      <c r="A1" s="41" t="s">
        <v>94</v>
      </c>
      <c r="B1" s="42"/>
      <c r="C1" s="42"/>
      <c r="D1" s="42"/>
      <c r="E1" s="42"/>
      <c r="F1" s="42"/>
      <c r="G1" s="43" t="s">
        <v>4</v>
      </c>
      <c r="H1" s="43" t="s">
        <v>5</v>
      </c>
      <c r="I1" s="142" t="s">
        <v>6</v>
      </c>
      <c r="J1" s="143"/>
      <c r="K1" s="144"/>
      <c r="L1" s="142" t="s">
        <v>7</v>
      </c>
      <c r="M1" s="143"/>
      <c r="N1" s="144"/>
      <c r="O1" s="142" t="s">
        <v>8</v>
      </c>
      <c r="P1" s="143"/>
      <c r="Q1" s="144"/>
      <c r="R1" s="44" t="s">
        <v>9</v>
      </c>
      <c r="S1" s="142" t="s">
        <v>10</v>
      </c>
      <c r="T1" s="143"/>
      <c r="U1" s="144"/>
      <c r="V1" s="44" t="s">
        <v>11</v>
      </c>
      <c r="W1" s="142" t="s">
        <v>12</v>
      </c>
      <c r="X1" s="143"/>
      <c r="Y1" s="144"/>
    </row>
    <row r="2" spans="1:26" ht="180" x14ac:dyDescent="0.25">
      <c r="A2" s="45"/>
      <c r="B2" s="39" t="s">
        <v>118</v>
      </c>
      <c r="C2" s="39" t="s">
        <v>119</v>
      </c>
      <c r="D2" s="39" t="s">
        <v>120</v>
      </c>
      <c r="E2" s="39" t="s">
        <v>66</v>
      </c>
      <c r="F2" s="39" t="s">
        <v>121</v>
      </c>
      <c r="G2" s="39" t="s">
        <v>35</v>
      </c>
      <c r="H2" s="39" t="s">
        <v>17</v>
      </c>
      <c r="I2" s="145" t="s">
        <v>18</v>
      </c>
      <c r="J2" s="146"/>
      <c r="K2" s="147"/>
      <c r="L2" s="145" t="s">
        <v>30</v>
      </c>
      <c r="M2" s="146"/>
      <c r="N2" s="147"/>
      <c r="O2" s="145" t="s">
        <v>31</v>
      </c>
      <c r="P2" s="146"/>
      <c r="Q2" s="147"/>
      <c r="R2" s="40" t="s">
        <v>15</v>
      </c>
      <c r="S2" s="145" t="s">
        <v>13</v>
      </c>
      <c r="T2" s="146"/>
      <c r="U2" s="147"/>
      <c r="V2" s="40" t="s">
        <v>16</v>
      </c>
      <c r="W2" s="145" t="s">
        <v>14</v>
      </c>
      <c r="X2" s="146"/>
      <c r="Y2" s="147"/>
    </row>
    <row r="3" spans="1:26" ht="45" x14ac:dyDescent="0.25">
      <c r="A3" s="50" t="s">
        <v>79</v>
      </c>
      <c r="B3" s="51" t="s">
        <v>49</v>
      </c>
      <c r="C3" s="51" t="s">
        <v>96</v>
      </c>
      <c r="D3" s="51" t="s">
        <v>97</v>
      </c>
      <c r="E3" s="51" t="s">
        <v>81</v>
      </c>
      <c r="F3" s="51" t="s">
        <v>99</v>
      </c>
      <c r="G3" s="51" t="s">
        <v>98</v>
      </c>
      <c r="H3" s="51" t="s">
        <v>100</v>
      </c>
      <c r="I3" s="51" t="s">
        <v>101</v>
      </c>
      <c r="J3" s="51" t="s">
        <v>102</v>
      </c>
      <c r="K3" s="51" t="s">
        <v>103</v>
      </c>
      <c r="L3" s="51" t="s">
        <v>104</v>
      </c>
      <c r="M3" s="51" t="s">
        <v>105</v>
      </c>
      <c r="N3" s="51" t="s">
        <v>106</v>
      </c>
      <c r="O3" s="51" t="s">
        <v>107</v>
      </c>
      <c r="P3" s="51" t="s">
        <v>108</v>
      </c>
      <c r="Q3" s="51" t="s">
        <v>109</v>
      </c>
      <c r="R3" s="51" t="s">
        <v>110</v>
      </c>
      <c r="S3" s="51" t="s">
        <v>111</v>
      </c>
      <c r="T3" s="51" t="s">
        <v>112</v>
      </c>
      <c r="U3" s="51" t="s">
        <v>113</v>
      </c>
      <c r="V3" s="51" t="s">
        <v>114</v>
      </c>
      <c r="W3" s="51" t="s">
        <v>115</v>
      </c>
      <c r="X3" s="51" t="s">
        <v>116</v>
      </c>
      <c r="Y3" s="51" t="s">
        <v>117</v>
      </c>
    </row>
    <row r="4" spans="1:26" x14ac:dyDescent="0.25">
      <c r="A4" s="46" t="s">
        <v>53</v>
      </c>
      <c r="B4" s="52" t="s">
        <v>95</v>
      </c>
      <c r="C4" s="52" t="s">
        <v>57</v>
      </c>
      <c r="D4" s="52" t="s">
        <v>58</v>
      </c>
      <c r="E4" s="52" t="s">
        <v>59</v>
      </c>
      <c r="F4" s="52" t="s">
        <v>60</v>
      </c>
      <c r="G4" s="52" t="s">
        <v>61</v>
      </c>
      <c r="H4" s="52" t="s">
        <v>62</v>
      </c>
      <c r="I4" s="53" t="s">
        <v>63</v>
      </c>
      <c r="J4" s="53" t="s">
        <v>64</v>
      </c>
      <c r="K4" s="54" t="s">
        <v>65</v>
      </c>
      <c r="L4" s="55">
        <v>10</v>
      </c>
      <c r="M4" s="55">
        <v>11</v>
      </c>
      <c r="N4" s="56">
        <v>12</v>
      </c>
      <c r="O4" s="55">
        <v>13</v>
      </c>
      <c r="P4" s="55">
        <v>14</v>
      </c>
      <c r="Q4" s="57">
        <v>15</v>
      </c>
      <c r="R4" s="58">
        <v>16</v>
      </c>
      <c r="S4" s="55">
        <v>17</v>
      </c>
      <c r="T4" s="55">
        <v>18</v>
      </c>
      <c r="U4" s="57">
        <v>19</v>
      </c>
      <c r="V4" s="58">
        <v>20</v>
      </c>
      <c r="W4" s="55">
        <v>21</v>
      </c>
      <c r="X4" s="55">
        <v>22</v>
      </c>
      <c r="Y4" s="57">
        <v>23</v>
      </c>
    </row>
    <row r="5" spans="1:26" s="15" customFormat="1" ht="15.75" thickBot="1" x14ac:dyDescent="0.3">
      <c r="A5" s="92"/>
      <c r="B5" s="93" t="s">
        <v>51</v>
      </c>
      <c r="C5" s="93" t="s">
        <v>50</v>
      </c>
      <c r="D5" s="94" t="s">
        <v>52</v>
      </c>
      <c r="E5" s="93"/>
      <c r="F5" s="93"/>
      <c r="G5" s="95" t="s">
        <v>38</v>
      </c>
      <c r="H5" s="95" t="s">
        <v>21</v>
      </c>
      <c r="I5" s="96" t="s">
        <v>34</v>
      </c>
      <c r="J5" s="97" t="s">
        <v>33</v>
      </c>
      <c r="K5" s="98" t="s">
        <v>32</v>
      </c>
      <c r="L5" s="96" t="s">
        <v>34</v>
      </c>
      <c r="M5" s="97" t="s">
        <v>33</v>
      </c>
      <c r="N5" s="98" t="s">
        <v>32</v>
      </c>
      <c r="O5" s="96" t="s">
        <v>34</v>
      </c>
      <c r="P5" s="99" t="s">
        <v>33</v>
      </c>
      <c r="Q5" s="95" t="s">
        <v>32</v>
      </c>
      <c r="R5" s="100" t="s">
        <v>21</v>
      </c>
      <c r="S5" s="96" t="s">
        <v>34</v>
      </c>
      <c r="T5" s="99" t="s">
        <v>33</v>
      </c>
      <c r="U5" s="101" t="s">
        <v>32</v>
      </c>
      <c r="V5" s="100" t="s">
        <v>21</v>
      </c>
      <c r="W5" s="96" t="s">
        <v>34</v>
      </c>
      <c r="X5" s="99" t="s">
        <v>33</v>
      </c>
      <c r="Y5" s="95" t="s">
        <v>32</v>
      </c>
    </row>
    <row r="6" spans="1:26" ht="15.75" customHeight="1" x14ac:dyDescent="0.25">
      <c r="A6" s="47" t="s">
        <v>0</v>
      </c>
      <c r="B6" s="102" t="s">
        <v>49</v>
      </c>
      <c r="C6" s="59">
        <v>2023</v>
      </c>
      <c r="D6" s="59">
        <v>17</v>
      </c>
      <c r="E6" s="59" t="s">
        <v>48</v>
      </c>
      <c r="F6" s="59">
        <v>1</v>
      </c>
      <c r="G6" s="60">
        <f>COUNT('Tab. 1 (Patientenbezogen)'!D5,'Tab. 1 (Patientenbezogen)'!D6,'Tab. 1 (Patientenbezogen)'!D9,'Tab. 1 (Patientenbezogen)'!D10,'Tab. 1 (Patientenbezogen)'!D11,'Tab. 1 (Patientenbezogen)'!D12)</f>
        <v>6</v>
      </c>
      <c r="H6" s="61">
        <f>COUNT('Tab. 1 (Patientenbezogen)'!H5,'Tab. 1 (Patientenbezogen)'!H9,'Tab. 1 (Patientenbezogen)'!H11)</f>
        <v>3</v>
      </c>
      <c r="I6" s="131">
        <f>ROUND(MEDIAN('Tab. 1 (Patientenbezogen)'!I5:I6,'Tab. 1 (Patientenbezogen)'!I9,'Tab. 1 (Patientenbezogen)'!I10,'Tab. 1 (Patientenbezogen)'!I11,'Tab. 1 (Patientenbezogen)'!I12),1)</f>
        <v>75.5</v>
      </c>
      <c r="J6" s="105">
        <f>ROUND(('Tab. 1 (Patientenbezogen)'!I5+'Tab. 1 (Patientenbezogen)'!I6+'Tab. 1 (Patientenbezogen)'!I9+'Tab. 1 (Patientenbezogen)'!I10+'Tab. 1 (Patientenbezogen)'!I11+'Tab. 1 (Patientenbezogen)'!I12)/G6,2)</f>
        <v>72.67</v>
      </c>
      <c r="K6" s="106">
        <f>ROUND(STDEV('Tab. 1 (Patientenbezogen)'!I5:I6,'Tab. 1 (Patientenbezogen)'!I9,'Tab. 1 (Patientenbezogen)'!I10,'Tab. 1 (Patientenbezogen)'!I11,'Tab. 1 (Patientenbezogen)'!I12),2)</f>
        <v>15.44</v>
      </c>
      <c r="L6" s="68">
        <f>ROUND(MEDIAN('Tab. 1 (Patientenbezogen)'!J5:J6,'Tab. 1 (Patientenbezogen)'!J9:J12),2)</f>
        <v>0.87</v>
      </c>
      <c r="M6" s="112">
        <f>ROUND(('Tab. 1 (Patientenbezogen)'!J5+'Tab. 1 (Patientenbezogen)'!J6+'Tab. 1 (Patientenbezogen)'!J9+'Tab. 1 (Patientenbezogen)'!J10+'Tab. 1 (Patientenbezogen)'!J11+'Tab. 1 (Patientenbezogen)'!J12)/G6,2)</f>
        <v>0.83</v>
      </c>
      <c r="N6" s="113">
        <f>ROUND(STDEV('Tab. 1 (Patientenbezogen)'!J5:J6,'Tab. 1 (Patientenbezogen)'!J9:J12),2)</f>
        <v>0.17</v>
      </c>
      <c r="O6" s="119">
        <f>ROUND(MEDIAN('Tab. 1 (Patientenbezogen)'!K5:K6,'Tab. 1 (Patientenbezogen)'!K9:K12),2)</f>
        <v>14</v>
      </c>
      <c r="P6" s="120">
        <f>ROUND(('Tab. 1 (Patientenbezogen)'!K5+'Tab. 1 (Patientenbezogen)'!K6+'Tab. 1 (Patientenbezogen)'!K9+'Tab. 1 (Patientenbezogen)'!K10+'Tab. 1 (Patientenbezogen)'!K11+'Tab. 1 (Patientenbezogen)'!K12)/G6,2)</f>
        <v>15.5</v>
      </c>
      <c r="Q6" s="121">
        <f>ROUND(STDEV('Tab. 1 (Patientenbezogen)'!K5:K6,'Tab. 1 (Patientenbezogen)'!K9:K12),2)</f>
        <v>14.01</v>
      </c>
      <c r="R6" s="72">
        <f>COUNT('Tab. 1 (Patientenbezogen)'!L5,'Tab. 1 (Patientenbezogen)'!L9,'Tab. 1 (Patientenbezogen)'!L10,'Tab. 1 (Patientenbezogen)'!L12)</f>
        <v>4</v>
      </c>
      <c r="S6" s="124">
        <f>ROUND(MEDIAN('Tab. 1 (Patientenbezogen)'!M5,'Tab. 1 (Patientenbezogen)'!M9,'Tab. 1 (Patientenbezogen)'!M10,'Tab. 1 (Patientenbezogen)'!M12),2)</f>
        <v>5</v>
      </c>
      <c r="T6" s="125">
        <f>ROUND(('Tab. 1 (Patientenbezogen)'!M5+'Tab. 1 (Patientenbezogen)'!M9+'Tab. 1 (Patientenbezogen)'!M10+'Tab. 1 (Patientenbezogen)'!M12)/R6,2)</f>
        <v>4.5</v>
      </c>
      <c r="U6" s="126">
        <f>ROUND(STDEV('Tab. 1 (Patientenbezogen)'!M5,'Tab. 1 (Patientenbezogen)'!M9,'Tab. 1 (Patientenbezogen)'!M10,'Tab. 1 (Patientenbezogen)'!M12),2)</f>
        <v>3.7</v>
      </c>
      <c r="V6" s="72">
        <f>COUNT('Tab. 1 (Patientenbezogen)'!N5,'Tab. 1 (Patientenbezogen)'!N6,'Tab. 1 (Patientenbezogen)'!N10,'Tab. 1 (Patientenbezogen)'!N11)</f>
        <v>4</v>
      </c>
      <c r="W6" s="119">
        <f>ROUND(MEDIAN('Tab. 1 (Patientenbezogen)'!O5,'Tab. 1 (Patientenbezogen)'!O6,'Tab. 1 (Patientenbezogen)'!O10,'Tab. 1 (Patientenbezogen)'!O11),2)</f>
        <v>4</v>
      </c>
      <c r="X6" s="120">
        <f>ROUND(('Tab. 1 (Patientenbezogen)'!O5+'Tab. 1 (Patientenbezogen)'!O6+'Tab. 1 (Patientenbezogen)'!O10+'Tab. 1 (Patientenbezogen)'!O11)/V6,2)</f>
        <v>4.25</v>
      </c>
      <c r="Y6" s="121">
        <f>ROUND(STDEV('Tab. 1 (Patientenbezogen)'!O5,'Tab. 1 (Patientenbezogen)'!O6,'Tab. 1 (Patientenbezogen)'!O10,'Tab. 1 (Patientenbezogen)'!O11),2)</f>
        <v>1.5</v>
      </c>
    </row>
    <row r="7" spans="1:26" ht="15" customHeight="1" x14ac:dyDescent="0.25">
      <c r="A7" s="48" t="s">
        <v>1</v>
      </c>
      <c r="B7" s="103" t="s">
        <v>49</v>
      </c>
      <c r="C7" s="62">
        <v>2023</v>
      </c>
      <c r="D7" s="62">
        <v>17</v>
      </c>
      <c r="E7" s="62" t="s">
        <v>48</v>
      </c>
      <c r="F7" s="62">
        <v>2</v>
      </c>
      <c r="G7" s="63">
        <f>COUNT('Tab. 1 (Patientenbezogen)'!E7,'Tab. 1 (Patientenbezogen)'!E8,'Tab. 1 (Patientenbezogen)'!E13,'Tab. 1 (Patientenbezogen)'!E14)</f>
        <v>4</v>
      </c>
      <c r="H7" s="64">
        <f>COUNT('Tab. 1 (Patientenbezogen)'!H8,'Tab. 1 (Patientenbezogen)'!H14)</f>
        <v>2</v>
      </c>
      <c r="I7" s="132">
        <f>ROUND(MEDIAN('Tab. 1 (Patientenbezogen)'!I7:I8,'Tab. 1 (Patientenbezogen)'!I13:I14),1)</f>
        <v>72</v>
      </c>
      <c r="J7" s="107">
        <f>ROUND(('Tab. 1 (Patientenbezogen)'!I7+'Tab. 1 (Patientenbezogen)'!I8+'Tab. 1 (Patientenbezogen)'!I13+'Tab. 1 (Patientenbezogen)'!I14)/G7,2)</f>
        <v>73.5</v>
      </c>
      <c r="K7" s="108">
        <f>ROUND(STDEV('Tab. 1 (Patientenbezogen)'!I7:I8,'Tab. 1 (Patientenbezogen)'!I13:I14),2)</f>
        <v>16.13</v>
      </c>
      <c r="L7" s="69">
        <f>ROUND(MEDIAN('Tab. 1 (Patientenbezogen)'!J7:J8,'Tab. 1 (Patientenbezogen)'!J13:J14),2)</f>
        <v>0.89</v>
      </c>
      <c r="M7" s="114">
        <f>ROUND(('Tab. 1 (Patientenbezogen)'!J7+'Tab. 1 (Patientenbezogen)'!J8+'Tab. 1 (Patientenbezogen)'!J13+'Tab. 1 (Patientenbezogen)'!J14)/G7,2)</f>
        <v>0.78</v>
      </c>
      <c r="N7" s="115">
        <f>ROUND(STDEV('Tab. 1 (Patientenbezogen)'!J7:J8,'Tab. 1 (Patientenbezogen)'!J13:J14),2)</f>
        <v>0.28999999999999998</v>
      </c>
      <c r="O7" s="70">
        <f>ROUND(MEDIAN('Tab. 1 (Patientenbezogen)'!K7:K8,'Tab. 1 (Patientenbezogen)'!K13:K14),2)</f>
        <v>3</v>
      </c>
      <c r="P7" s="122">
        <f>ROUND(('Tab. 1 (Patientenbezogen)'!K7+'Tab. 1 (Patientenbezogen)'!K8+'Tab. 1 (Patientenbezogen)'!K13+'Tab. 1 (Patientenbezogen)'!K14)/G7,2)</f>
        <v>10</v>
      </c>
      <c r="Q7" s="116">
        <f>ROUND(STDEV('Tab. 1 (Patientenbezogen)'!K7:K8,'Tab. 1 (Patientenbezogen)'!K13:K14),2)</f>
        <v>16.149999999999999</v>
      </c>
      <c r="R7" s="73">
        <f>COUNT('Tab. 1 (Patientenbezogen)'!L7,'Tab. 1 (Patientenbezogen)'!L14)</f>
        <v>2</v>
      </c>
      <c r="S7" s="127">
        <f>ROUND(MEDIAN('Tab. 1 (Patientenbezogen)'!M7,'Tab. 1 (Patientenbezogen)'!M14),2)</f>
        <v>5.5</v>
      </c>
      <c r="T7" s="128">
        <f>ROUND(('Tab. 1 (Patientenbezogen)'!M7+'Tab. 1 (Patientenbezogen)'!M14)/R7,2)</f>
        <v>5.5</v>
      </c>
      <c r="U7" s="129">
        <f>ROUND(STDEV('Tab. 1 (Patientenbezogen)'!M7,'Tab. 1 (Patientenbezogen)'!M14),2)</f>
        <v>0.71</v>
      </c>
      <c r="V7" s="73">
        <f>COUNT('Tab. 1 (Patientenbezogen)'!N7,'Tab. 1 (Patientenbezogen)'!N8,'Tab. 1 (Patientenbezogen)'!N13,'Tab. 1 (Patientenbezogen)'!N14)</f>
        <v>4</v>
      </c>
      <c r="W7" s="70">
        <f>ROUND(MEDIAN('Tab. 1 (Patientenbezogen)'!O7,'Tab. 1 (Patientenbezogen)'!O8,'Tab. 1 (Patientenbezogen)'!O13,'Tab. 1 (Patientenbezogen)'!O14),2)</f>
        <v>3</v>
      </c>
      <c r="X7" s="122">
        <f>ROUND(('Tab. 1 (Patientenbezogen)'!O5+'Tab. 1 (Patientenbezogen)'!O6+'Tab. 1 (Patientenbezogen)'!O10+'Tab. 1 (Patientenbezogen)'!O11)/V7,2)</f>
        <v>4.25</v>
      </c>
      <c r="Y7" s="116">
        <f>ROUND(STDEV('Tab. 1 (Patientenbezogen)'!O5,'Tab. 1 (Patientenbezogen)'!O6,'Tab. 1 (Patientenbezogen)'!O10,'Tab. 1 (Patientenbezogen)'!O11),2)</f>
        <v>1.5</v>
      </c>
    </row>
    <row r="8" spans="1:26" ht="15" customHeight="1" x14ac:dyDescent="0.25">
      <c r="A8" s="48" t="s">
        <v>2</v>
      </c>
      <c r="B8" s="103" t="s">
        <v>49</v>
      </c>
      <c r="C8" s="62">
        <v>2023</v>
      </c>
      <c r="D8" s="62">
        <v>17</v>
      </c>
      <c r="E8" s="62" t="s">
        <v>48</v>
      </c>
      <c r="F8" s="62">
        <v>3</v>
      </c>
      <c r="G8" s="63">
        <f>COUNT('Tab. 1 (Patientenbezogen)'!F5,'Tab. 1 (Patientenbezogen)'!F6,'Tab. 1 (Patientenbezogen)'!F10,'Tab. 1 (Patientenbezogen)'!F14)</f>
        <v>4</v>
      </c>
      <c r="H8" s="64">
        <f>COUNT('Tab. 1 (Patientenbezogen)'!H5,'Tab. 1 (Patientenbezogen)'!H14)</f>
        <v>2</v>
      </c>
      <c r="I8" s="133">
        <f>ROUND(MEDIAN('Tab. 1 (Patientenbezogen)'!I5:I6,'Tab. 1 (Patientenbezogen)'!I10,'Tab. 1 (Patientenbezogen)'!I14),1)</f>
        <v>81.5</v>
      </c>
      <c r="J8" s="109">
        <f>ROUND(('Tab. 1 (Patientenbezogen)'!I5+'Tab. 1 (Patientenbezogen)'!I6+'Tab. 1 (Patientenbezogen)'!I10+'Tab. 1 (Patientenbezogen)'!I14)/G8,2)</f>
        <v>82.25</v>
      </c>
      <c r="K8" s="108">
        <f>ROUND(STDEV('Tab. 1 (Patientenbezogen)'!I5:I6,'Tab. 1 (Patientenbezogen)'!I10,'Tab. 1 (Patientenbezogen)'!I14),2)</f>
        <v>9.25</v>
      </c>
      <c r="L8" s="70">
        <f>ROUND(MEDIAN('Tab. 1 (Patientenbezogen)'!J5:J6,'Tab. 1 (Patientenbezogen)'!J10,'Tab. 1 (Patientenbezogen)'!J14),2)</f>
        <v>0.91</v>
      </c>
      <c r="M8" s="114">
        <f>ROUND(('Tab. 1 (Patientenbezogen)'!J5+'Tab. 1 (Patientenbezogen)'!J6+'Tab. 1 (Patientenbezogen)'!J10+'Tab. 1 (Patientenbezogen)'!J14)/G8,2)</f>
        <v>0.9</v>
      </c>
      <c r="N8" s="116">
        <f>ROUND(STDEV('Tab. 1 (Patientenbezogen)'!J5:J6,'Tab. 1 (Patientenbezogen)'!J10,'Tab. 1 (Patientenbezogen)'!J14),2)</f>
        <v>0.09</v>
      </c>
      <c r="O8" s="70">
        <f>ROUND(MEDIAN('Tab. 1 (Patientenbezogen)'!K5:K6,'Tab. 1 (Patientenbezogen)'!K10,'Tab. 1 (Patientenbezogen)'!K14),2)</f>
        <v>15</v>
      </c>
      <c r="P8" s="122">
        <f>ROUND(('Tab. 1 (Patientenbezogen)'!K5+'Tab. 1 (Patientenbezogen)'!K6+'Tab. 1 (Patientenbezogen)'!K10+'Tab. 1 (Patientenbezogen)'!K14)/G8,2)</f>
        <v>16</v>
      </c>
      <c r="Q8" s="116">
        <f>ROUND(STDEV('Tab. 1 (Patientenbezogen)'!K5:K6,'Tab. 1 (Patientenbezogen)'!K10,'Tab. 1 (Patientenbezogen)'!K14),2)</f>
        <v>16.37</v>
      </c>
      <c r="R8" s="73">
        <f>COUNT('Tab. 1 (Patientenbezogen)'!L5,'Tab. 1 (Patientenbezogen)'!L10,'Tab. 1 (Patientenbezogen)'!L14)</f>
        <v>3</v>
      </c>
      <c r="S8" s="127">
        <f>ROUND(MEDIAN('Tab. 1 (Patientenbezogen)'!M5,'Tab. 1 (Patientenbezogen)'!M10,'Tab. 1 (Patientenbezogen)'!M14),2)</f>
        <v>6</v>
      </c>
      <c r="T8" s="128">
        <f>ROUND(('Tab. 1 (Patientenbezogen)'!M5+'Tab. 1 (Patientenbezogen)'!M10+'Tab. 1 (Patientenbezogen)'!M14)/R8,2)</f>
        <v>4.67</v>
      </c>
      <c r="U8" s="130">
        <f>ROUND(STDEV('Tab. 1 (Patientenbezogen)'!M5,'Tab. 1 (Patientenbezogen)'!M10,'Tab. 1 (Patientenbezogen)'!M14),2)</f>
        <v>4.16</v>
      </c>
      <c r="V8" s="73">
        <f>COUNT('Tab. 1 (Patientenbezogen)'!N5,'Tab. 1 (Patientenbezogen)'!N6,'Tab. 1 (Patientenbezogen)'!N10,'Tab. 1 (Patientenbezogen)'!N14)</f>
        <v>4</v>
      </c>
      <c r="W8" s="70">
        <f>ROUND(MEDIAN('Tab. 1 (Patientenbezogen)'!O5,'Tab. 1 (Patientenbezogen)'!O6,'Tab. 1 (Patientenbezogen)'!O10,'Tab. 1 (Patientenbezogen)'!O14),2)</f>
        <v>3</v>
      </c>
      <c r="X8" s="122">
        <f>ROUND(('Tab. 1 (Patientenbezogen)'!O5+'Tab. 1 (Patientenbezogen)'!O6+'Tab. 1 (Patientenbezogen)'!O10+'Tab. 1 (Patientenbezogen)'!O14)/V8,2)</f>
        <v>3</v>
      </c>
      <c r="Y8" s="116">
        <f>ROUND(STDEV('Tab. 1 (Patientenbezogen)'!O5,'Tab. 1 (Patientenbezogen)'!O6,'Tab. 1 (Patientenbezogen)'!O10,'Tab. 1 (Patientenbezogen)'!O14),2)</f>
        <v>1.63</v>
      </c>
    </row>
    <row r="9" spans="1:26" ht="15" customHeight="1" thickBot="1" x14ac:dyDescent="0.3">
      <c r="A9" s="49" t="s">
        <v>3</v>
      </c>
      <c r="B9" s="104" t="s">
        <v>49</v>
      </c>
      <c r="C9" s="65">
        <v>2023</v>
      </c>
      <c r="D9" s="65">
        <v>17</v>
      </c>
      <c r="E9" s="65" t="s">
        <v>48</v>
      </c>
      <c r="F9" s="65">
        <v>4</v>
      </c>
      <c r="G9" s="66">
        <f>COUNT('Tab. 1 (Patientenbezogen)'!G7:G9,'Tab. 1 (Patientenbezogen)'!G11,'Tab. 1 (Patientenbezogen)'!G12,'Tab. 1 (Patientenbezogen)'!G13)</f>
        <v>6</v>
      </c>
      <c r="H9" s="67">
        <f>COUNT('Tab. 1 (Patientenbezogen)'!H8:H9,'Tab. 1 (Patientenbezogen)'!H11)</f>
        <v>3</v>
      </c>
      <c r="I9" s="134">
        <f>ROUND(MEDIAN('Tab. 1 (Patientenbezogen)'!I7:I9,'Tab. 1 (Patientenbezogen)'!I11,'Tab. 1 (Patientenbezogen)'!I12,'Tab. 1 (Patientenbezogen)'!I13),1)</f>
        <v>66.5</v>
      </c>
      <c r="J9" s="110">
        <f>ROUND(('Tab. 1 (Patientenbezogen)'!I7+'Tab. 1 (Patientenbezogen)'!I8+'Tab. 1 (Patientenbezogen)'!I9+'Tab. 1 (Patientenbezogen)'!I11+'Tab. 1 (Patientenbezogen)'!I12+'Tab. 1 (Patientenbezogen)'!I13)/G9,2)</f>
        <v>66.83</v>
      </c>
      <c r="K9" s="111">
        <f>ROUND(STDEV('Tab. 1 (Patientenbezogen)'!I7:I9,'Tab. 1 (Patientenbezogen)'!I11,'Tab. 1 (Patientenbezogen)'!I12,'Tab. 1 (Patientenbezogen)'!I13),2)</f>
        <v>15.14</v>
      </c>
      <c r="L9" s="71">
        <f>ROUND(MEDIAN('Tab. 1 (Patientenbezogen)'!J7:J9,'Tab. 1 (Patientenbezogen)'!J11,'Tab. 1 (Patientenbezogen)'!J12,'Tab. 1 (Patientenbezogen)'!J13),2)</f>
        <v>0.81</v>
      </c>
      <c r="M9" s="117">
        <f>ROUND(('Tab. 1 (Patientenbezogen)'!J7+'Tab. 1 (Patientenbezogen)'!J8+'Tab. 1 (Patientenbezogen)'!J9+'Tab. 1 (Patientenbezogen)'!J11+'Tab. 1 (Patientenbezogen)'!J12+'Tab. 1 (Patientenbezogen)'!J13)/G9,2)</f>
        <v>0.75</v>
      </c>
      <c r="N9" s="118">
        <f>ROUND(STDEV('Tab. 1 (Patientenbezogen)'!J7:J9,'Tab. 1 (Patientenbezogen)'!J11,'Tab. 1 (Patientenbezogen)'!J12,'Tab. 1 (Patientenbezogen)'!J13),2)</f>
        <v>0.25</v>
      </c>
      <c r="O9" s="71">
        <f>ROUND(MEDIAN('Tab. 1 (Patientenbezogen)'!K7:K9,'Tab. 1 (Patientenbezogen)'!K11:K13),2)</f>
        <v>4.5</v>
      </c>
      <c r="P9" s="123">
        <f>ROUND(('Tab. 1 (Patientenbezogen)'!K7+'Tab. 1 (Patientenbezogen)'!K8+'Tab. 1 (Patientenbezogen)'!K9+'Tab. 1 (Patientenbezogen)'!K11+'Tab. 1 (Patientenbezogen)'!K12+'Tab. 1 (Patientenbezogen)'!K13)/G9,2)</f>
        <v>11.5</v>
      </c>
      <c r="Q9" s="118">
        <f>ROUND(STDEV('Tab. 1 (Patientenbezogen)'!K7:K9,'Tab. 1 (Patientenbezogen)'!K11:K13),2)</f>
        <v>14.02</v>
      </c>
      <c r="R9" s="74">
        <f>COUNT('Tab. 1 (Patientenbezogen)'!L7,'Tab. 1 (Patientenbezogen)'!L9,'Tab. 1 (Patientenbezogen)'!L12)</f>
        <v>3</v>
      </c>
      <c r="S9" s="71">
        <f>ROUND(MEDIAN('Tab. 1 (Patientenbezogen)'!M7,'Tab. 1 (Patientenbezogen)'!M9,'Tab. 1 (Patientenbezogen)'!M12),2)</f>
        <v>5</v>
      </c>
      <c r="T9" s="123">
        <f>ROUND(('Tab. 1 (Patientenbezogen)'!M7+'Tab. 1 (Patientenbezogen)'!M9+'Tab. 1 (Patientenbezogen)'!M12)/R9,2)</f>
        <v>5</v>
      </c>
      <c r="U9" s="118">
        <f>ROUND(STDEV('Tab. 1 (Patientenbezogen)'!M7,'Tab. 1 (Patientenbezogen)'!M9,'Tab. 1 (Patientenbezogen)'!M12),2)</f>
        <v>2</v>
      </c>
      <c r="V9" s="74">
        <f>COUNT('Tab. 1 (Patientenbezogen)'!N7,'Tab. 1 (Patientenbezogen)'!N8,'Tab. 1 (Patientenbezogen)'!N11,'Tab. 1 (Patientenbezogen)'!N13)</f>
        <v>4</v>
      </c>
      <c r="W9" s="71">
        <f>ROUND(MEDIAN('Tab. 1 (Patientenbezogen)'!O7,'Tab. 1 (Patientenbezogen)'!O8,'Tab. 1 (Patientenbezogen)'!O11,'Tab. 1 (Patientenbezogen)'!O13),2)</f>
        <v>3.5</v>
      </c>
      <c r="X9" s="123">
        <f>ROUND(('Tab. 1 (Patientenbezogen)'!O7+'Tab. 1 (Patientenbezogen)'!O8+'Tab. 1 (Patientenbezogen)'!O11+'Tab. 1 (Patientenbezogen)'!O13)/V9,2)</f>
        <v>4</v>
      </c>
      <c r="Y9" s="118">
        <f>ROUND(STDEV('Tab. 1 (Patientenbezogen)'!O7,'Tab. 1 (Patientenbezogen)'!O8,'Tab. 1 (Patientenbezogen)'!O11,'Tab. 1 (Patientenbezogen)'!O13),2)</f>
        <v>1.41</v>
      </c>
    </row>
    <row r="10" spans="1:26" ht="15.75" customHeight="1" thickBot="1" x14ac:dyDescent="0.3">
      <c r="A10" s="148" t="s">
        <v>39</v>
      </c>
      <c r="B10" s="149"/>
      <c r="C10" s="149"/>
      <c r="D10" s="149"/>
      <c r="E10" s="149"/>
      <c r="F10" s="149"/>
      <c r="G10" s="149"/>
      <c r="H10" s="149"/>
      <c r="I10" s="149"/>
      <c r="J10" s="149"/>
      <c r="K10" s="149"/>
      <c r="L10" s="149"/>
      <c r="M10" s="149"/>
      <c r="N10" s="149"/>
      <c r="O10" s="149"/>
      <c r="P10" s="149"/>
      <c r="Q10" s="149"/>
      <c r="R10" s="149"/>
      <c r="S10" s="149"/>
      <c r="T10" s="149"/>
      <c r="U10" s="149"/>
      <c r="V10" s="149"/>
      <c r="W10" s="149"/>
      <c r="X10" s="149"/>
      <c r="Y10" s="150"/>
    </row>
    <row r="11" spans="1:26" ht="15.75" customHeight="1" thickBot="1" x14ac:dyDescent="0.3">
      <c r="A11" s="13"/>
      <c r="B11" s="13"/>
      <c r="C11" s="13"/>
      <c r="D11" s="13"/>
      <c r="E11" s="13"/>
      <c r="F11" s="13"/>
      <c r="G11" s="13"/>
      <c r="H11" s="13"/>
      <c r="I11" s="14"/>
      <c r="J11" s="12"/>
      <c r="K11" s="14"/>
      <c r="L11" s="14"/>
      <c r="M11" s="12"/>
      <c r="N11" s="14"/>
      <c r="O11" s="14"/>
      <c r="P11" s="13"/>
      <c r="Q11" s="14"/>
      <c r="R11" s="13"/>
      <c r="S11" s="14"/>
      <c r="T11" s="14"/>
      <c r="U11" s="14"/>
      <c r="V11" s="13"/>
      <c r="W11" s="14"/>
      <c r="X11" s="14"/>
      <c r="Y11" s="13"/>
    </row>
    <row r="12" spans="1:26" s="5" customFormat="1" ht="180.75" thickBot="1" x14ac:dyDescent="0.3">
      <c r="A12" s="75" t="s">
        <v>36</v>
      </c>
      <c r="B12" s="77" t="s">
        <v>124</v>
      </c>
      <c r="C12" s="77" t="s">
        <v>125</v>
      </c>
      <c r="D12" s="76" t="s">
        <v>126</v>
      </c>
      <c r="E12" s="152" t="s">
        <v>127</v>
      </c>
      <c r="F12" s="151" t="s">
        <v>132</v>
      </c>
      <c r="G12" s="152" t="s">
        <v>40</v>
      </c>
      <c r="H12" s="152" t="s">
        <v>46</v>
      </c>
      <c r="I12" s="151" t="s">
        <v>133</v>
      </c>
      <c r="J12" s="151" t="s">
        <v>134</v>
      </c>
      <c r="K12" s="151" t="s">
        <v>136</v>
      </c>
      <c r="L12" s="151" t="s">
        <v>137</v>
      </c>
      <c r="M12" s="151" t="s">
        <v>137</v>
      </c>
      <c r="N12" s="151" t="s">
        <v>137</v>
      </c>
      <c r="O12" s="151" t="s">
        <v>138</v>
      </c>
      <c r="P12" s="151" t="s">
        <v>138</v>
      </c>
      <c r="Q12" s="151" t="s">
        <v>138</v>
      </c>
      <c r="R12" s="151" t="s">
        <v>123</v>
      </c>
      <c r="S12" s="151" t="s">
        <v>135</v>
      </c>
      <c r="T12" s="151" t="s">
        <v>135</v>
      </c>
      <c r="U12" s="151" t="s">
        <v>135</v>
      </c>
      <c r="V12" s="151" t="s">
        <v>122</v>
      </c>
      <c r="W12" s="151" t="s">
        <v>135</v>
      </c>
      <c r="X12" s="151" t="s">
        <v>135</v>
      </c>
      <c r="Y12" s="153" t="s">
        <v>135</v>
      </c>
      <c r="Z12" s="16"/>
    </row>
  </sheetData>
  <mergeCells count="11">
    <mergeCell ref="W1:Y1"/>
    <mergeCell ref="W2:Y2"/>
    <mergeCell ref="A10:Y10"/>
    <mergeCell ref="I1:K1"/>
    <mergeCell ref="L1:N1"/>
    <mergeCell ref="O1:Q1"/>
    <mergeCell ref="S1:U1"/>
    <mergeCell ref="I2:K2"/>
    <mergeCell ref="L2:N2"/>
    <mergeCell ref="O2:Q2"/>
    <mergeCell ref="S2:U2"/>
  </mergeCells>
  <pageMargins left="0.7" right="0.7" top="0.78740157499999996" bottom="0.78740157499999996"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npInfo xmlns="https://www.novapath.de/xmlns">eyJjb250ZW50Ijoie1widmVyc2lvblwiOntcImNvbnRlbnRcIjp7XCJmb3JtYXRcIjo0LFwiYXBwbGljYXRpb25cIjpcIjYuOC41LjE1OTkzXCIsXCJjbGllbnRUeXBlXCI6bnVsbH0sXCJsYXN0VXBkYXRlXCI6MTY5MjEwMDc4OSxcInRlbmFudElkXCI6XCI5RENCMzRBRS1FMEE5LTQxNDQtQkE3NC04QTFCQ0E1QUM5QTVcIixcImNsaWVudElkXCI6XCJzd2Fqcmg2aWJzcnVwNGdwM3czZzcyNzFweXUzZDFyN1wifSxcImRvY3VtZW50XCI6e1wiY29udGVudFwiOntcImlkXCI6XCJHS1I2SDBDUU1ZUFM2TUZNRTdWMlE5NzBPSVwiLFwicHJldmlvdXNJZFwiOlwiOEtRS0U0SUU4UFhDRFBYVlVNSkdJRFdUVEtcIixcInBhdGhcIjpcIkNNYU1pdmlTMk1VTEwwQ01tcmVoWTdBRVhPVXFNWFVvR2xPYVJINE1qUi9vS1I2MldhWkpLcHlSWHphY1pHUTAzUEJmcU9sdDNTMUYyeGJGT3VZMDNRPT1cIixcImRlbGV0ZUFmdGVyRGF0ZVwiOm51bGwsXCJvcmlnaW5hbEFwcGxpY2F0aW9uXCI6XCJFeGNlbFwiLFwiZmxhZ3NcIjpbMF19LFwibGFzdFVwZGF0ZVwiOjE2OTIzNjY3OTksXCJ0ZW5hbnRJZFwiOlwiOURDQjM0QUUtRTBBOS00MTQ0LUJBNzQtOEExQkNBNUFDOUE1XCIsXCJjbGllbnRJZFwiOlwiY2N6YmM5MGh5MmphemZwM3NsYmtsbWZxODA1anZ2cDBcIn0sXCJjb25maWRlbnRpYWxpdHlcIjp7XCJjb250ZW50XCI6e1widGVuYW50SWRcIjpcIjlEQ0IzNEFFLUUwQTktNDE0NC1CQTc0LThBMUJDQTVBQzlBNVwiLFwicmVmZXJlbmNlSWRcIjpcIjlCQTIxN0U4OUNGRDQ5QUJBNUIwMjExNDYxODYzNEFEXCIsXCJjYXRlZ29yeU5hbWVcIjp7fSxcIm5hbWVcIjp7XCJERUZBVUxUXCI6XCJFeHRlcm4tVmVydHJhdWxpY2hcIixcIkRFXCI6XCJFeHRlcm4tVmVydHJhdWxpY2hcIn0sXCJmbGFnc1wiOltdfSxcImxhc3RVcGRhdGVcIjoxNjkyMTAwNzg5LFwidGVuYW50SWRcIjpcIjlEQ0IzNEFFLUUwQTktNDE0NC1CQTc0LThBMUJDQTVBQzlBNVwiLFwiY2xpZW50SWRcIjpcInN3YWpyaDZpYnNydXA0Z3AzdzNnNzI3MXB5dTNkMXI3XCJ9LFwic2VjdXJpdHlcIjp7XCJjb250ZW50XCI6e1wic2V2ZXJpdHlcIjozMDAwLFwiZGxwSW5mb1wiOlwiXCIsXCJzZWN1cml0eUZsYWdzXCI6W119LFwibGFzdFVwZGF0ZVwiOjE2OTIxMDA3ODksXCJ0ZW5hbnRJZFwiOlwiOURDQjM0QUUtRTBBOS00MTQ0LUJBNzQtOEExQkNBNUFDOUE1XCIsXCJjbGllbnRJZFwiOlwic3dhanJoNmlic3J1cDRncDN3M2c3MjcxcHl1M2QxcjdcIn0sXCJtYXJraW5nXCI6e1wiY29udGVudFwiOntcImNvbG9yXCI6XCIjZmY5Njk2XCJ9LFwibGFzdFVwZGF0ZVwiOjE2OTIxMDA3ODksXCJ0ZW5hbnRJZFwiOlwiOURDQjM0QUUtRTBBOS00MTQ0LUJBNzQtOEExQkNBNUFDOUE1XCIsXCJjbGllbnRJZFwiOlwic3dhanJoNmlic3J1cDRncDN3M2c3MjcxcHl1M2QxcjdcIn19Iiwic2lnbmF0dXJlIjoieE5xcXpOUFErLzJIQVFxbWJDVkdBa1RHK2dRL3dlKy9GWmhuOGVzRkQrKytBOWlxL1VIKytDa3ZkenFmc3o0YXdUajVOSStzc3JiMXp4VEdoYjNyQmc9PSJ9</npInfo>
</file>

<file path=customXml/itemProps1.xml><?xml version="1.0" encoding="utf-8"?>
<ds:datastoreItem xmlns:ds="http://schemas.openxmlformats.org/officeDocument/2006/customXml" ds:itemID="{E2E04547-BD8A-4493-B53A-97AAE384BC58}">
  <ds:schemaRefs>
    <ds:schemaRef ds:uri="https://www.novapath.de/xmln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 1 (Patientenbezogen)</vt:lpstr>
      <vt:lpstr>Tab.2 (Jahresstatistik)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Tiede, Franziska (KBV)</dc:creator>
  <cp:lastModifiedBy>Börner, Alexander (KBV)</cp:lastModifiedBy>
  <cp:lastPrinted>2022-08-18T14:22:25Z</cp:lastPrinted>
  <dcterms:created xsi:type="dcterms:W3CDTF">2022-04-27T11:01:28Z</dcterms:created>
  <dcterms:modified xsi:type="dcterms:W3CDTF">2023-08-18T12:18:07Z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lassifizierung">
    <vt:lpwstr>Extern-Vertraulich</vt:lpwstr>
  </property>
  <property fmtid="{D5CDD505-2E9C-101B-9397-08002B2CF9AE}" pid="3" name="Klassifizierungs-Id">
    <vt:lpwstr>9BA217E89CFD49ABA5B02114618634AD</vt:lpwstr>
  </property>
  <property fmtid="{D5CDD505-2E9C-101B-9397-08002B2CF9AE}" pid="4" name="Klassifizierungs-Datum">
    <vt:lpwstr>08/15/2023 11:59:49</vt:lpwstr>
  </property>
  <property fmtid="{D5CDD505-2E9C-101B-9397-08002B2CF9AE}" pid="5" name="NovaPath-SeverityName">
    <vt:lpwstr>Hoch</vt:lpwstr>
  </property>
  <property fmtid="{D5CDD505-2E9C-101B-9397-08002B2CF9AE}" pid="6" name="NovaPath-SeverityLevel">
    <vt:lpwstr>3000</vt:lpwstr>
  </property>
  <property fmtid="{D5CDD505-2E9C-101B-9397-08002B2CF9AE}" pid="7" name="Dokumenten-ID">
    <vt:lpwstr>GKR6H0CQMYPS6MFME7V2Q970OI</vt:lpwstr>
  </property>
  <property fmtid="{D5CDD505-2E9C-101B-9397-08002B2CF9AE}" pid="8" name="NovaPath-Version">
    <vt:lpwstr>6.8.5.15993</vt:lpwstr>
  </property>
</Properties>
</file>